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očty a výkazy výměr\!!!2025\aktualizace čemínská\"/>
    </mc:Choice>
  </mc:AlternateContent>
  <bookViews>
    <workbookView xWindow="0" yWindow="0" windowWidth="0" windowHeight="0"/>
  </bookViews>
  <sheets>
    <sheet name="Rekapitulace stavby" sheetId="1" r:id="rId1"/>
    <sheet name="SO000 - Vedlejší a ostatn..." sheetId="2" r:id="rId2"/>
    <sheet name="SO110 - Komunikace" sheetId="3" r:id="rId3"/>
    <sheet name="SO120 - Chodník, vjezdy, ..." sheetId="4" r:id="rId4"/>
    <sheet name="SO130 - Povrchová úprava ..." sheetId="5" r:id="rId5"/>
    <sheet name="SO310 - Odvodnění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'SO000 - Vedlejší a ostatn...'!$C$119:$K$143</definedName>
    <definedName name="_xlnm.Print_Area" localSheetId="1">'SO000 - Vedlejší a ostatn...'!$C$4:$J$76,'SO000 - Vedlejší a ostatn...'!$C$82:$J$101,'SO000 - Vedlejší a ostatn...'!$C$107:$K$143</definedName>
    <definedName name="_xlnm.Print_Titles" localSheetId="1">'SO000 - Vedlejší a ostatn...'!$119:$119</definedName>
    <definedName name="_xlnm._FilterDatabase" localSheetId="2" hidden="1">'SO110 - Komunikace'!$C$123:$K$242</definedName>
    <definedName name="_xlnm.Print_Area" localSheetId="2">'SO110 - Komunikace'!$C$4:$J$76,'SO110 - Komunikace'!$C$82:$J$105,'SO110 - Komunikace'!$C$111:$K$242</definedName>
    <definedName name="_xlnm.Print_Titles" localSheetId="2">'SO110 - Komunikace'!$123:$123</definedName>
    <definedName name="_xlnm._FilterDatabase" localSheetId="3" hidden="1">'SO120 - Chodník, vjezdy, ...'!$C$121:$K$237</definedName>
    <definedName name="_xlnm.Print_Area" localSheetId="3">'SO120 - Chodník, vjezdy, ...'!$C$4:$J$76,'SO120 - Chodník, vjezdy, ...'!$C$82:$J$103,'SO120 - Chodník, vjezdy, ...'!$C$109:$K$237</definedName>
    <definedName name="_xlnm.Print_Titles" localSheetId="3">'SO120 - Chodník, vjezdy, ...'!$121:$121</definedName>
    <definedName name="_xlnm._FilterDatabase" localSheetId="4" hidden="1">'SO130 - Povrchová úprava ...'!$C$122:$K$161</definedName>
    <definedName name="_xlnm.Print_Area" localSheetId="4">'SO130 - Povrchová úprava ...'!$C$4:$J$76,'SO130 - Povrchová úprava ...'!$C$82:$J$104,'SO130 - Povrchová úprava ...'!$C$110:$K$161</definedName>
    <definedName name="_xlnm.Print_Titles" localSheetId="4">'SO130 - Povrchová úprava ...'!$122:$122</definedName>
    <definedName name="_xlnm._FilterDatabase" localSheetId="5" hidden="1">'SO310 - Odvodnění'!$C$120:$K$174</definedName>
    <definedName name="_xlnm.Print_Area" localSheetId="5">'SO310 - Odvodnění'!$C$4:$J$76,'SO310 - Odvodnění'!$C$82:$J$102,'SO310 - Odvodnění'!$C$108:$K$174</definedName>
    <definedName name="_xlnm.Print_Titles" localSheetId="5">'SO310 - Odvodnění'!$120:$120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15"/>
  <c r="E7"/>
  <c r="E85"/>
  <c i="5" r="J37"/>
  <c r="J36"/>
  <c i="1" r="AY98"/>
  <c i="5" r="J35"/>
  <c i="1" r="AX98"/>
  <c i="5"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119"/>
  <c r="J14"/>
  <c r="J12"/>
  <c r="J89"/>
  <c r="E7"/>
  <c r="E113"/>
  <c i="4" r="J37"/>
  <c r="J36"/>
  <c i="1" r="AY97"/>
  <c i="4" r="J35"/>
  <c i="1" r="AX97"/>
  <c i="4" r="BI237"/>
  <c r="BH237"/>
  <c r="BG237"/>
  <c r="BF237"/>
  <c r="T237"/>
  <c r="T236"/>
  <c r="R237"/>
  <c r="R236"/>
  <c r="P237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5"/>
  <c r="BH185"/>
  <c r="BG185"/>
  <c r="BF185"/>
  <c r="T185"/>
  <c r="R185"/>
  <c r="P185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89"/>
  <c r="E7"/>
  <c r="E112"/>
  <c i="3" r="J37"/>
  <c r="J36"/>
  <c i="1" r="AY96"/>
  <c i="3" r="J35"/>
  <c i="1" r="AX96"/>
  <c i="3"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114"/>
  <c i="2" r="J37"/>
  <c r="J36"/>
  <c i="1" r="AY95"/>
  <c i="2" r="J35"/>
  <c i="1" r="AX95"/>
  <c i="2"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BK137"/>
  <c r="J141"/>
  <c r="BK131"/>
  <c r="BK129"/>
  <c r="BK128"/>
  <c r="BK127"/>
  <c r="J124"/>
  <c i="3" r="J242"/>
  <c r="BK237"/>
  <c r="BK242"/>
  <c r="J237"/>
  <c r="BK226"/>
  <c r="BK216"/>
  <c r="BK206"/>
  <c r="J183"/>
  <c r="J156"/>
  <c r="J151"/>
  <c r="J137"/>
  <c r="J131"/>
  <c r="J226"/>
  <c r="J216"/>
  <c r="J199"/>
  <c r="J194"/>
  <c r="J179"/>
  <c r="J167"/>
  <c r="J153"/>
  <c r="BK137"/>
  <c r="J215"/>
  <c r="J187"/>
  <c r="BK165"/>
  <c r="BK218"/>
  <c r="J195"/>
  <c r="BK181"/>
  <c r="BK153"/>
  <c r="BK133"/>
  <c i="4" r="J235"/>
  <c r="BK209"/>
  <c r="J185"/>
  <c r="BK154"/>
  <c r="BK127"/>
  <c r="BK199"/>
  <c r="J187"/>
  <c r="BK150"/>
  <c r="BK228"/>
  <c r="BK222"/>
  <c r="J152"/>
  <c r="J170"/>
  <c r="J237"/>
  <c r="BK185"/>
  <c r="BK146"/>
  <c r="BK205"/>
  <c r="J150"/>
  <c r="J125"/>
  <c i="5" r="BK155"/>
  <c r="BK145"/>
  <c r="J131"/>
  <c r="BK159"/>
  <c r="J151"/>
  <c r="J135"/>
  <c r="BK142"/>
  <c r="J145"/>
  <c r="BK128"/>
  <c r="BK134"/>
  <c i="6" r="BK145"/>
  <c r="BK170"/>
  <c r="BK155"/>
  <c r="BK148"/>
  <c r="BK135"/>
  <c r="BK169"/>
  <c r="BK156"/>
  <c r="J159"/>
  <c r="BK136"/>
  <c r="J172"/>
  <c r="J168"/>
  <c r="J169"/>
  <c r="J156"/>
  <c r="J166"/>
  <c r="J158"/>
  <c r="J135"/>
  <c r="J124"/>
  <c r="BK124"/>
  <c i="2" r="J137"/>
  <c r="J134"/>
  <c i="1" r="AS94"/>
  <c i="2" r="J127"/>
  <c r="BK123"/>
  <c i="3" r="J240"/>
  <c r="BK234"/>
  <c r="BK240"/>
  <c r="J234"/>
  <c r="J219"/>
  <c r="BK213"/>
  <c r="BK198"/>
  <c r="J181"/>
  <c r="J163"/>
  <c r="J155"/>
  <c r="BK223"/>
  <c r="J213"/>
  <c r="J198"/>
  <c r="J190"/>
  <c r="BK177"/>
  <c r="J165"/>
  <c r="BK149"/>
  <c r="J127"/>
  <c r="BK200"/>
  <c r="J177"/>
  <c r="BK156"/>
  <c r="J206"/>
  <c r="BK194"/>
  <c r="J170"/>
  <c r="BK145"/>
  <c r="J129"/>
  <c i="4" r="J225"/>
  <c r="J205"/>
  <c r="BK172"/>
  <c r="BK152"/>
  <c r="BK125"/>
  <c r="BK232"/>
  <c r="J174"/>
  <c r="BK133"/>
  <c r="BK235"/>
  <c r="BK174"/>
  <c r="J222"/>
  <c r="BK159"/>
  <c r="J217"/>
  <c r="J177"/>
  <c r="BK220"/>
  <c r="BK196"/>
  <c r="J146"/>
  <c r="J133"/>
  <c i="5" r="BK151"/>
  <c r="BK138"/>
  <c r="J128"/>
  <c r="J159"/>
  <c r="BK150"/>
  <c r="J129"/>
  <c r="J158"/>
  <c r="BK136"/>
  <c r="J136"/>
  <c i="6" r="BK166"/>
  <c r="BK140"/>
  <c r="BK167"/>
  <c r="BK161"/>
  <c r="BK152"/>
  <c r="J138"/>
  <c r="J171"/>
  <c r="BK158"/>
  <c r="J170"/>
  <c r="J148"/>
  <c r="J152"/>
  <c r="J174"/>
  <c r="J163"/>
  <c r="BK142"/>
  <c r="BK163"/>
  <c r="J142"/>
  <c r="BK126"/>
  <c r="J126"/>
  <c i="2" r="BK141"/>
  <c r="BK134"/>
  <c r="J131"/>
  <c r="J129"/>
  <c r="J128"/>
  <c r="BK124"/>
  <c r="J123"/>
  <c i="3" r="J239"/>
  <c r="BK230"/>
  <c r="BK239"/>
  <c r="J230"/>
  <c r="BK215"/>
  <c r="BK210"/>
  <c r="BK197"/>
  <c r="J133"/>
  <c r="BK129"/>
  <c r="J221"/>
  <c r="J200"/>
  <c r="BK196"/>
  <c r="BK183"/>
  <c r="BK170"/>
  <c r="BK155"/>
  <c r="BK143"/>
  <c r="BK219"/>
  <c r="BK195"/>
  <c r="BK167"/>
  <c r="J135"/>
  <c r="BK199"/>
  <c r="BK185"/>
  <c r="BK163"/>
  <c r="J143"/>
  <c i="4" r="BK237"/>
  <c r="J220"/>
  <c r="J196"/>
  <c r="BK157"/>
  <c r="BK129"/>
  <c r="BK218"/>
  <c r="BK192"/>
  <c r="J154"/>
  <c r="J232"/>
  <c r="BK225"/>
  <c r="BK156"/>
  <c r="J218"/>
  <c r="J131"/>
  <c r="BK214"/>
  <c r="BK170"/>
  <c r="BK217"/>
  <c r="J172"/>
  <c r="J135"/>
  <c i="5" r="J161"/>
  <c r="J150"/>
  <c r="BK133"/>
  <c r="BK126"/>
  <c r="J155"/>
  <c r="J142"/>
  <c r="J134"/>
  <c r="BK135"/>
  <c r="J126"/>
  <c r="J133"/>
  <c i="6" r="J161"/>
  <c r="F35"/>
  <c r="J167"/>
  <c r="J136"/>
  <c r="BK159"/>
  <c r="BK138"/>
  <c r="J128"/>
  <c r="BK128"/>
  <c i="3" r="J218"/>
  <c r="J204"/>
  <c r="BK190"/>
  <c r="BK179"/>
  <c r="J149"/>
  <c r="BK135"/>
  <c r="BK127"/>
  <c r="J223"/>
  <c r="J210"/>
  <c r="J197"/>
  <c r="J185"/>
  <c r="J173"/>
  <c r="J158"/>
  <c r="J145"/>
  <c r="BK221"/>
  <c r="J196"/>
  <c r="BK173"/>
  <c r="BK151"/>
  <c r="BK204"/>
  <c r="BK187"/>
  <c r="BK158"/>
  <c r="BK131"/>
  <c i="4" r="J234"/>
  <c r="J214"/>
  <c r="BK187"/>
  <c r="J156"/>
  <c r="BK135"/>
  <c r="BK234"/>
  <c r="J199"/>
  <c r="BK161"/>
  <c r="BK131"/>
  <c r="J228"/>
  <c r="J157"/>
  <c r="BK177"/>
  <c r="J127"/>
  <c r="J192"/>
  <c r="J159"/>
  <c r="J209"/>
  <c r="J161"/>
  <c r="J129"/>
  <c i="5" r="BK158"/>
  <c r="J148"/>
  <c r="BK129"/>
  <c r="BK161"/>
  <c r="BK153"/>
  <c r="J138"/>
  <c r="J153"/>
  <c r="BK148"/>
  <c r="BK131"/>
  <c i="6" r="BK168"/>
  <c r="BK154"/>
  <c r="BK172"/>
  <c r="J164"/>
  <c r="J154"/>
  <c r="J140"/>
  <c r="BK133"/>
  <c r="BK165"/>
  <c r="BK174"/>
  <c r="J150"/>
  <c r="J133"/>
  <c r="BK171"/>
  <c r="BK150"/>
  <c r="J165"/>
  <c r="J145"/>
  <c r="BK164"/>
  <c r="J155"/>
  <c r="J130"/>
  <c r="BK130"/>
  <c i="2" l="1" r="BK122"/>
  <c r="J122"/>
  <c r="J98"/>
  <c r="T122"/>
  <c r="R130"/>
  <c r="R122"/>
  <c r="R121"/>
  <c r="R120"/>
  <c r="P130"/>
  <c i="3" r="BK126"/>
  <c r="J126"/>
  <c r="J98"/>
  <c r="R126"/>
  <c r="BK162"/>
  <c r="J162"/>
  <c r="J99"/>
  <c r="R162"/>
  <c r="BK172"/>
  <c r="J172"/>
  <c r="J101"/>
  <c r="R172"/>
  <c r="T189"/>
  <c r="P225"/>
  <c i="4" r="T124"/>
  <c r="P176"/>
  <c r="BK213"/>
  <c r="J213"/>
  <c r="J100"/>
  <c r="R213"/>
  <c r="T221"/>
  <c i="5" r="BK127"/>
  <c r="J127"/>
  <c r="J99"/>
  <c r="T127"/>
  <c r="T132"/>
  <c r="P137"/>
  <c r="BK157"/>
  <c r="J157"/>
  <c r="J102"/>
  <c r="T157"/>
  <c i="3" r="T162"/>
  <c r="P172"/>
  <c r="P189"/>
  <c r="R225"/>
  <c i="4" r="P124"/>
  <c r="R176"/>
  <c r="BK221"/>
  <c r="J221"/>
  <c r="J101"/>
  <c i="5" r="P132"/>
  <c r="R137"/>
  <c r="P157"/>
  <c i="6" r="BK147"/>
  <c r="J147"/>
  <c r="J100"/>
  <c i="3" r="P126"/>
  <c r="T172"/>
  <c r="R189"/>
  <c r="T225"/>
  <c i="4" r="R124"/>
  <c r="T176"/>
  <c r="T213"/>
  <c r="R221"/>
  <c i="5" r="P127"/>
  <c r="P124"/>
  <c r="P123"/>
  <c i="1" r="AU98"/>
  <c i="5" r="R127"/>
  <c r="R124"/>
  <c r="R123"/>
  <c r="R132"/>
  <c r="BK137"/>
  <c r="J137"/>
  <c r="J101"/>
  <c i="6" r="BK123"/>
  <c r="J123"/>
  <c r="J98"/>
  <c r="P123"/>
  <c r="R123"/>
  <c r="T123"/>
  <c r="P147"/>
  <c r="R147"/>
  <c i="2" r="P122"/>
  <c r="P121"/>
  <c r="P120"/>
  <c i="1" r="AU95"/>
  <c i="2" r="BK130"/>
  <c r="J130"/>
  <c r="J99"/>
  <c r="T130"/>
  <c i="3" r="T126"/>
  <c r="T125"/>
  <c r="T124"/>
  <c r="P162"/>
  <c r="BK189"/>
  <c r="J189"/>
  <c r="J102"/>
  <c r="BK225"/>
  <c r="J225"/>
  <c r="J103"/>
  <c i="4" r="BK124"/>
  <c r="J124"/>
  <c r="J98"/>
  <c r="BK176"/>
  <c r="J176"/>
  <c r="J99"/>
  <c r="P213"/>
  <c r="P221"/>
  <c i="5" r="BK132"/>
  <c r="J132"/>
  <c r="J100"/>
  <c r="T137"/>
  <c r="R157"/>
  <c i="6" r="T147"/>
  <c i="2" r="BK140"/>
  <c r="J140"/>
  <c r="J100"/>
  <c i="3" r="BK169"/>
  <c r="J169"/>
  <c r="J100"/>
  <c r="BK241"/>
  <c r="J241"/>
  <c r="J104"/>
  <c i="5" r="BK160"/>
  <c r="J160"/>
  <c r="J103"/>
  <c i="4" r="BK236"/>
  <c r="J236"/>
  <c r="J102"/>
  <c i="5" r="BK125"/>
  <c r="J125"/>
  <c r="J98"/>
  <c i="6" r="BK144"/>
  <c r="J144"/>
  <c r="J99"/>
  <c r="BK173"/>
  <c r="J173"/>
  <c r="J101"/>
  <c r="J89"/>
  <c r="E111"/>
  <c r="J117"/>
  <c r="BE126"/>
  <c r="BE128"/>
  <c r="BE130"/>
  <c r="F117"/>
  <c r="F118"/>
  <c r="BE124"/>
  <c r="BE136"/>
  <c r="BE140"/>
  <c r="BE148"/>
  <c r="BE165"/>
  <c r="BE167"/>
  <c r="J118"/>
  <c r="BE152"/>
  <c r="BE171"/>
  <c r="BE158"/>
  <c r="BE159"/>
  <c r="BE164"/>
  <c r="BE169"/>
  <c r="BE170"/>
  <c r="BE174"/>
  <c r="BE161"/>
  <c r="BE135"/>
  <c r="BE142"/>
  <c r="BE145"/>
  <c r="BE138"/>
  <c r="BE150"/>
  <c r="BE154"/>
  <c r="BE155"/>
  <c r="BE156"/>
  <c r="BE163"/>
  <c r="BE166"/>
  <c r="BE168"/>
  <c r="BE172"/>
  <c i="1" r="BB99"/>
  <c i="6" r="BE133"/>
  <c i="5" r="E85"/>
  <c r="J119"/>
  <c r="BE138"/>
  <c r="BE129"/>
  <c r="F91"/>
  <c r="J120"/>
  <c r="BE134"/>
  <c r="BE135"/>
  <c r="J117"/>
  <c r="BE128"/>
  <c r="BE150"/>
  <c r="BE155"/>
  <c r="BE126"/>
  <c r="BE151"/>
  <c r="BE131"/>
  <c r="BE133"/>
  <c r="BE136"/>
  <c r="BE148"/>
  <c r="BE153"/>
  <c r="F92"/>
  <c r="BE142"/>
  <c r="BE145"/>
  <c r="BE158"/>
  <c r="BE159"/>
  <c r="BE161"/>
  <c i="4" r="J92"/>
  <c r="BE125"/>
  <c r="BE135"/>
  <c r="BE127"/>
  <c r="BE146"/>
  <c r="J91"/>
  <c r="BE157"/>
  <c r="BE170"/>
  <c r="BE172"/>
  <c r="BE185"/>
  <c r="BE192"/>
  <c r="BE209"/>
  <c r="BE214"/>
  <c r="BE129"/>
  <c r="BE174"/>
  <c r="BE232"/>
  <c r="E85"/>
  <c r="J116"/>
  <c r="BE150"/>
  <c r="BE152"/>
  <c r="BE161"/>
  <c r="BE133"/>
  <c r="BE187"/>
  <c r="BE199"/>
  <c r="BE196"/>
  <c r="BE237"/>
  <c r="F91"/>
  <c r="BE218"/>
  <c r="BE225"/>
  <c r="BE205"/>
  <c r="BE220"/>
  <c r="F92"/>
  <c r="BE131"/>
  <c r="BE154"/>
  <c r="BE156"/>
  <c r="BE159"/>
  <c r="BE177"/>
  <c r="BE217"/>
  <c r="BE222"/>
  <c r="BE228"/>
  <c r="BE234"/>
  <c r="BE235"/>
  <c i="3" r="F92"/>
  <c r="J120"/>
  <c r="BE149"/>
  <c r="BE170"/>
  <c r="BE177"/>
  <c r="BE187"/>
  <c r="BE195"/>
  <c r="BE197"/>
  <c r="BE204"/>
  <c r="BE215"/>
  <c r="BE216"/>
  <c r="J89"/>
  <c r="J92"/>
  <c r="BE127"/>
  <c r="BE131"/>
  <c r="BE135"/>
  <c r="BE137"/>
  <c r="BE145"/>
  <c r="BE153"/>
  <c r="BE158"/>
  <c r="BE181"/>
  <c r="BE190"/>
  <c r="BE196"/>
  <c r="BE198"/>
  <c r="BE206"/>
  <c r="BE210"/>
  <c r="BE218"/>
  <c r="E85"/>
  <c r="F120"/>
  <c r="BE129"/>
  <c r="BE133"/>
  <c r="BE179"/>
  <c r="BE194"/>
  <c r="BE213"/>
  <c r="BE219"/>
  <c r="BE221"/>
  <c r="BE223"/>
  <c r="BE143"/>
  <c r="BE151"/>
  <c r="BE155"/>
  <c r="BE156"/>
  <c r="BE163"/>
  <c r="BE165"/>
  <c r="BE167"/>
  <c r="BE173"/>
  <c r="BE183"/>
  <c r="BE185"/>
  <c r="BE199"/>
  <c r="BE200"/>
  <c r="BE237"/>
  <c r="BE240"/>
  <c r="BE226"/>
  <c r="BE230"/>
  <c r="BE234"/>
  <c r="BE239"/>
  <c r="BE242"/>
  <c i="2" r="BE134"/>
  <c r="E85"/>
  <c r="J89"/>
  <c r="F91"/>
  <c r="J91"/>
  <c r="F92"/>
  <c r="J92"/>
  <c r="BE123"/>
  <c r="BE124"/>
  <c r="BE127"/>
  <c r="BE128"/>
  <c r="BE129"/>
  <c r="BE131"/>
  <c r="BE137"/>
  <c r="BE141"/>
  <c r="F37"/>
  <c i="1" r="BD95"/>
  <c i="2" r="F34"/>
  <c i="1" r="BA95"/>
  <c i="3" r="F37"/>
  <c i="1" r="BD96"/>
  <c i="2" r="F36"/>
  <c i="1" r="BC95"/>
  <c i="3" r="F35"/>
  <c i="1" r="BB96"/>
  <c i="3" r="F34"/>
  <c i="1" r="BA96"/>
  <c i="4" r="F36"/>
  <c i="1" r="BC97"/>
  <c i="5" r="F36"/>
  <c i="1" r="BC98"/>
  <c i="5" r="F35"/>
  <c i="1" r="BB98"/>
  <c i="5" r="F37"/>
  <c i="1" r="BD98"/>
  <c i="6" r="F34"/>
  <c i="1" r="BA99"/>
  <c i="6" r="F36"/>
  <c i="1" r="BC99"/>
  <c i="2" r="F35"/>
  <c i="1" r="BB95"/>
  <c i="3" r="J34"/>
  <c i="1" r="AW96"/>
  <c i="4" r="J34"/>
  <c i="1" r="AW97"/>
  <c i="4" r="F35"/>
  <c i="1" r="BB97"/>
  <c i="2" r="J34"/>
  <c i="1" r="AW95"/>
  <c i="3" r="F36"/>
  <c i="1" r="BC96"/>
  <c i="4" r="F34"/>
  <c i="1" r="BA97"/>
  <c i="4" r="F37"/>
  <c i="1" r="BD97"/>
  <c i="5" r="F34"/>
  <c i="1" r="BA98"/>
  <c i="5" r="J34"/>
  <c i="1" r="AW98"/>
  <c i="6" r="J34"/>
  <c i="1" r="AW99"/>
  <c i="6" r="F37"/>
  <c i="1" r="BD99"/>
  <c i="6" l="1" r="P122"/>
  <c r="P121"/>
  <c i="1" r="AU99"/>
  <c i="4" r="P123"/>
  <c r="P122"/>
  <c i="1" r="AU97"/>
  <c i="5" r="T124"/>
  <c r="T123"/>
  <c i="4" r="T123"/>
  <c r="T122"/>
  <c i="6" r="T122"/>
  <c r="T121"/>
  <c i="4" r="R123"/>
  <c r="R122"/>
  <c i="2" r="T121"/>
  <c r="T120"/>
  <c i="6" r="R122"/>
  <c r="R121"/>
  <c i="3" r="P125"/>
  <c r="P124"/>
  <c i="1" r="AU96"/>
  <c i="3" r="R125"/>
  <c r="R124"/>
  <c i="2" r="BK121"/>
  <c r="J121"/>
  <c r="J97"/>
  <c i="4" r="BK123"/>
  <c r="BK122"/>
  <c r="J122"/>
  <c r="J96"/>
  <c i="5" r="BK124"/>
  <c r="J124"/>
  <c r="J97"/>
  <c i="3" r="BK125"/>
  <c r="J125"/>
  <c r="J97"/>
  <c i="6" r="BK122"/>
  <c r="J122"/>
  <c r="J97"/>
  <c i="2" r="J33"/>
  <c i="1" r="AV95"/>
  <c r="AT95"/>
  <c i="3" r="F33"/>
  <c i="1" r="AZ96"/>
  <c i="4" r="F33"/>
  <c i="1" r="AZ97"/>
  <c i="6" r="J33"/>
  <c i="1" r="AV99"/>
  <c r="AT99"/>
  <c r="BB94"/>
  <c r="W31"/>
  <c i="3" r="J33"/>
  <c i="1" r="AV96"/>
  <c r="AT96"/>
  <c i="5" r="J33"/>
  <c i="1" r="AV98"/>
  <c r="AT98"/>
  <c i="6" r="F33"/>
  <c i="1" r="AZ99"/>
  <c r="BA94"/>
  <c r="W30"/>
  <c i="2" r="F33"/>
  <c i="1" r="AZ95"/>
  <c i="4" r="J33"/>
  <c i="1" r="AV97"/>
  <c r="AT97"/>
  <c i="5" r="F33"/>
  <c i="1" r="AZ98"/>
  <c r="BD94"/>
  <c r="W33"/>
  <c r="BC94"/>
  <c r="W32"/>
  <c i="5" l="1" r="BK123"/>
  <c r="J123"/>
  <c r="J96"/>
  <c i="4" r="J123"/>
  <c r="J97"/>
  <c i="6" r="BK121"/>
  <c r="J121"/>
  <c r="J96"/>
  <c i="3" r="BK124"/>
  <c r="J124"/>
  <c r="J96"/>
  <c i="2" r="BK120"/>
  <c r="J120"/>
  <c r="J96"/>
  <c i="1" r="AU94"/>
  <c r="AW94"/>
  <c r="AK30"/>
  <c i="4" r="J30"/>
  <c i="1" r="AG97"/>
  <c r="AZ94"/>
  <c r="W29"/>
  <c r="AX94"/>
  <c r="AY94"/>
  <c i="4" l="1" r="J39"/>
  <c i="1" r="AN97"/>
  <c i="5" r="J30"/>
  <c i="1" r="AG98"/>
  <c i="3" r="J30"/>
  <c i="1" r="AG96"/>
  <c r="AV94"/>
  <c r="AK29"/>
  <c i="6" r="J30"/>
  <c i="1" r="AG99"/>
  <c i="2" r="J30"/>
  <c i="1" r="AG95"/>
  <c r="AN95"/>
  <c i="3" l="1" r="J39"/>
  <c i="2" r="J39"/>
  <c i="6" r="J39"/>
  <c i="5" r="J39"/>
  <c i="1" r="AN99"/>
  <c r="AN96"/>
  <c r="AN98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<sst xmlns="http://schemas.openxmlformats.org/spreadsheetml/2006/main">
  <si>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</si>
  <si>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</si>
  <si>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</si>
  <si>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</si>
  <si>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</si>
  <si>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{f3542963-b8fd-4bf3-af82-c118d6f82ac5}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</si>
  <si>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</si>
  <si>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</si>
  <si>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</si>
  <si>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</si>
  <si>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</si>
  <si>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</si>
  <si>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</si>
  <si>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</si>
  <si>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18194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</si>
  <si>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</si>
  <si>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</si>
  <si>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Touškov – Čemínská ul. – rekonstrukce kanalizace</t>
  </si>
  <si>
    <t>KSO:</t>
  </si>
  <si>
    <t>CC-CZ:</t>
  </si>
  <si>
    <t>Místo:</t>
  </si>
  <si>
    <t xml:space="preserve"> </t>
  </si>
  <si>
    <t>Datum:</t>
  </si>
  <si>
    <t>20. 10. 2025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</si>
  <si>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</si>
  <si>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</si>
  <si>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</si>
  <si>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</si>
  <si>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</si>
  <si>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</si>
  <si>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</si>
  <si>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</si>
  <si>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</si>
  <si>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</si>
  <si>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</si>
  <si>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</si>
  <si>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</si>
  <si>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</si>
  <si>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</si>
  <si>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</si>
  <si>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</si>
  <si>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</si>
  <si>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</si>
  <si>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</si>
  <si>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</si>
  <si>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</si>
  <si>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</si>
  <si>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</si>
  <si>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</si>
  <si>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</si>
  <si>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</si>
  <si>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</si>
  <si>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</si>
  <si>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</si>
  <si>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</si>
  <si>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</si>
  <si>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</si>
  <si>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</si>
  <si>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</si>
  <si>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</si>
  <si>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</si>
  <si>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</si>
  <si>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</si>
  <si>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</si>
  <si>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</si>
  <si>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</si>
  <si>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</si>
  <si>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</si>
  <si>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</si>
  <si>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</si>
  <si>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</si>
  <si>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</si>
  <si>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</si>
  <si>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</si>
  <si>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</si>
  <si>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</si>
  <si>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</si>
  <si>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</si>
  <si>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SO000</t>
  </si>
  <si>
    <t>Vedlejší a ostatní náklady</t>
  </si>
  <si>
    <t>STA</t>
  </si>
  <si>
    <t>1</t>
  </si>
  <si>
    <t>{749621ea-71fc-4554-9345-cb2f4048f3b7}</t>
  </si>
  <si>
    <t>2</t>
  </si>
  <si>
    <t>SO110</t>
  </si>
  <si>
    <t>Komunikace</t>
  </si>
  <si>
    <t>{6518ac91-1d50-40af-93f4-c79ff6d9e879}</t>
  </si>
  <si>
    <t>SO120</t>
  </si>
  <si>
    <t>Chodník, vjezdy, podélné odstavné stání, střední dělící ostrůvek</t>
  </si>
  <si>
    <t>{8bd6ce58-0256-4af4-9b9d-7d3ed1e140c0}</t>
  </si>
  <si>
    <t>SO130</t>
  </si>
  <si>
    <t>Povrchová úprava komunikace</t>
  </si>
  <si>
    <t>{261437c4-6ebd-4deb-9408-3dce64b51c94}</t>
  </si>
  <si>
    <t>SO310</t>
  </si>
  <si>
    <t>Odvodnění</t>
  </si>
  <si>
    <t>{e9ad7ab3-a643-4c22-8f2f-c5ca28d7bfa8}</t>
  </si>
  <si>
    <t>KRYCÍ LIST SOUPISU PRACÍ</t>
  </si>
  <si>
    <t>Objekt:</t>
  </si>
  <si>
    <t>SO000 -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</si>
  <si>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</si>
  <si>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</si>
  <si>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</si>
  <si>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</si>
  <si>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</si>
  <si>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</si>
  <si>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</si>
  <si>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</si>
  <si>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</si>
  <si>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</si>
  <si>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</si>
  <si>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</si>
  <si>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</si>
  <si>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</si>
  <si>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</si>
  <si>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</si>
  <si>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</si>
  <si>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</si>
  <si>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</si>
  <si>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</si>
  <si>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</si>
  <si>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</si>
  <si>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</si>
  <si>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</si>
  <si>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ROZPOCET</t>
  </si>
  <si>
    <t>VRN1</t>
  </si>
  <si>
    <t>Průzkumné, zeměměřičské a projektové práce</t>
  </si>
  <si>
    <t>K</t>
  </si>
  <si>
    <t>011503000R</t>
  </si>
  <si>
    <t>Fotodokumentace, pasportizace přilehlých objektů a objízdných tras</t>
  </si>
  <si>
    <t>kpl</t>
  </si>
  <si>
    <t>1024</t>
  </si>
  <si>
    <t>926054966</t>
  </si>
  <si>
    <t>012002000</t>
  </si>
  <si>
    <t>Zeměměřičské práce</t>
  </si>
  <si>
    <t>CS ÚRS 2025 02</t>
  </si>
  <si>
    <t>4</t>
  </si>
  <si>
    <t>1068043209</t>
  </si>
  <si>
    <t>VV</t>
  </si>
  <si>
    <t>1,0</t>
  </si>
  <si>
    <t>Součet</t>
  </si>
  <si>
    <t>3</t>
  </si>
  <si>
    <t>012203000</t>
  </si>
  <si>
    <t>Zeměměřičské práce před výstavbou</t>
  </si>
  <si>
    <t>1817546338</t>
  </si>
  <si>
    <t>012303000</t>
  </si>
  <si>
    <t>Zeměměřičské práce při provádění stavby</t>
  </si>
  <si>
    <t>987028479</t>
  </si>
  <si>
    <t>5</t>
  </si>
  <si>
    <t>013254000</t>
  </si>
  <si>
    <t>Dokumentace skutečného provedení stavby</t>
  </si>
  <si>
    <t>655738963</t>
  </si>
  <si>
    <t>VRN3</t>
  </si>
  <si>
    <t>Zařízení staveniště</t>
  </si>
  <si>
    <t>6</t>
  </si>
  <si>
    <t>030001000</t>
  </si>
  <si>
    <t>1591587392</t>
  </si>
  <si>
    <t>7</t>
  </si>
  <si>
    <t>034303000</t>
  </si>
  <si>
    <t>Dopravní značení na staveništi</t>
  </si>
  <si>
    <t>1768787798</t>
  </si>
  <si>
    <t>8</t>
  </si>
  <si>
    <t>034503000</t>
  </si>
  <si>
    <t>Informační tabule na staveništi</t>
  </si>
  <si>
    <t>1425273475</t>
  </si>
  <si>
    <t>VRN4</t>
  </si>
  <si>
    <t>Inženýrská činnost</t>
  </si>
  <si>
    <t>9</t>
  </si>
  <si>
    <t>043002000</t>
  </si>
  <si>
    <t>Zkoušky a ostatní měření</t>
  </si>
  <si>
    <t>-6927061</t>
  </si>
  <si>
    <t>SO110 -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</si>
  <si>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</si>
  <si>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</si>
  <si>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</si>
  <si>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</si>
  <si>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</si>
  <si>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</si>
  <si>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</si>
  <si>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</si>
  <si>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</si>
  <si>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</si>
  <si>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</si>
  <si>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</si>
  <si>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</si>
  <si>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m2</t>
  </si>
  <si>
    <t>-1344142679</t>
  </si>
  <si>
    <t>"Plocha původní komunikace" 1555</t>
  </si>
  <si>
    <t>113154365R</t>
  </si>
  <si>
    <t xml:space="preserve">Frézování živičného podkladu nebo krytu  s naložením na dopravní prostředek plochy přes 1 000 do 10 000 m2 s překážkami v trase pruhu šířky přes 1 m do 2 m, tloušťky vrstvy 150 mm</t>
  </si>
  <si>
    <t>1610017396</t>
  </si>
  <si>
    <t>113203111</t>
  </si>
  <si>
    <t>Vytrhání obrub s vybouráním lože, s přemístěním hmot na skládku na vzdálenost do 3 m nebo s naložením na dopravní prostředek z dlažebních kostek</t>
  </si>
  <si>
    <t>m</t>
  </si>
  <si>
    <t>1582889002</t>
  </si>
  <si>
    <t>"Původní přídlažba" 399</t>
  </si>
  <si>
    <t>113204111</t>
  </si>
  <si>
    <t>Vytrhání obrub s vybouráním lože, s přemístěním hmot na skládku na vzdálenost do 3 m nebo s naložením na dopravní prostředek záhonových</t>
  </si>
  <si>
    <t>933813837</t>
  </si>
  <si>
    <t>"Původní obruby" 7+42+2+17+10+10+7+25+11</t>
  </si>
  <si>
    <t>121151123</t>
  </si>
  <si>
    <t>Sejmutí ornice strojně při souvislé ploše přes 500 m2, tl. vrstvy do 200 mm</t>
  </si>
  <si>
    <t>-430024275</t>
  </si>
  <si>
    <t>1587-1555</t>
  </si>
  <si>
    <t>122452205</t>
  </si>
  <si>
    <t>Odkopávky a prokopávky nezapažené pro silnice a dálnice strojně v hornině třídy těžitelnosti II přes 500 do 1 000 m3</t>
  </si>
  <si>
    <t>m3</t>
  </si>
  <si>
    <t>1739761878</t>
  </si>
  <si>
    <t>"Odkop pro konstrukci vozovka" (1587+37)*0,47</t>
  </si>
  <si>
    <t>"Odkop pod obruby" 468*0,3*0,47+501*0,1*0,47</t>
  </si>
  <si>
    <t>"Sanace - poze se souhlasem TDI" (1587)*0,5</t>
  </si>
  <si>
    <t>"Odpočet původní konstrukce" -(1555*0,45)</t>
  </si>
  <si>
    <t>132351103</t>
  </si>
  <si>
    <t>Hloubení nezapažených rýh šířky do 800 mm strojně s urovnáním dna do předepsaného profilu a spádu v hornině třídy těžitelnosti II skupiny 4 přes 50 do 100 m3</t>
  </si>
  <si>
    <t>1744039579</t>
  </si>
  <si>
    <t>"Rýha trativod" (180+38+141+36)*0,5*0,4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</si>
  <si>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</si>
  <si>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</si>
  <si>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13286929</t>
  </si>
  <si>
    <t>"Odkopávky, rýhy" 946,565+79</t>
  </si>
  <si>
    <t>"Přebytečná ornice" 32*0,01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</si>
  <si>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</si>
  <si>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</si>
  <si>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-640679478</t>
  </si>
  <si>
    <t>1025,885*5</t>
  </si>
  <si>
    <t>10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</si>
  <si>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</si>
  <si>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</si>
  <si>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1718398499</t>
  </si>
  <si>
    <t>"Sanace - poze se souhlasem TDI" (1587+37)*0,6</t>
  </si>
  <si>
    <t>11</t>
  </si>
  <si>
    <t>M</t>
  </si>
  <si>
    <t>583442300</t>
  </si>
  <si>
    <t>štěrkodrť frakce 0/125</t>
  </si>
  <si>
    <t>t</t>
  </si>
  <si>
    <t>519965341</t>
  </si>
  <si>
    <t>974,4*1,9</t>
  </si>
  <si>
    <t>171201201</t>
  </si>
  <si>
    <t>Uložení sypaniny na skládky nebo meziskládky bez hutnění s upravením uložené sypaniny do předepsaného tvaru</t>
  </si>
  <si>
    <t>-840590540</t>
  </si>
  <si>
    <t>13</t>
  </si>
  <si>
    <t>171201221</t>
  </si>
  <si>
    <t>Poplatek za uložení stavebního odpadu na skládce (skládkovné) zeminy a kamení zatříděného do Katalogu odpadů pod kódem 17 05 04</t>
  </si>
  <si>
    <t>-1084414566</t>
  </si>
  <si>
    <t>1025,885*1,9</t>
  </si>
  <si>
    <t>14</t>
  </si>
  <si>
    <t>181152302</t>
  </si>
  <si>
    <t>Úprava pláně na stavbách silnic a dálnic strojně v zářezech mimo skalních se zhutněním</t>
  </si>
  <si>
    <t>323366412</t>
  </si>
  <si>
    <t>"vozovka" 1587+37</t>
  </si>
  <si>
    <t>"pod obruby"468*0,3+501*0,1</t>
  </si>
  <si>
    <t>Zakládání</t>
  </si>
  <si>
    <t>15</t>
  </si>
  <si>
    <t>211971110</t>
  </si>
  <si>
    <t>Zřízení opláštění výplně z geotextilie odvodňovacích žeber nebo trativodů v rýze nebo zářezu se stěnami šikmými o sklonu do 1:2</t>
  </si>
  <si>
    <t>-702968431</t>
  </si>
  <si>
    <t>395*2</t>
  </si>
  <si>
    <t>16</t>
  </si>
  <si>
    <t>693111990</t>
  </si>
  <si>
    <t>geotextilie netkaná separační, ochranná, filtrační, drenážní PES(70%)+PP(30%) 300g/m2</t>
  </si>
  <si>
    <t>1116816959</t>
  </si>
  <si>
    <t>17</t>
  </si>
  <si>
    <t>212752103</t>
  </si>
  <si>
    <t>Trativody z drenážních trubek pro liniové stavby a komunikace se zřízením štěrkového lože pod trubky a s jejich obsypem v otevřeném výkopu trubka korugovaná sendvičová PE-HD SN 4 celoperforovaná 360° DN 200</t>
  </si>
  <si>
    <t>1084484069</t>
  </si>
  <si>
    <t>180+38+141+36</t>
  </si>
  <si>
    <t>Vodorovné konstrukce</t>
  </si>
  <si>
    <t>18</t>
  </si>
  <si>
    <t>457532111</t>
  </si>
  <si>
    <t>Filtrační vrstvy jakékoliv tloušťky a sklonu z hrubého drceného kameniva se zhutněním do 10 pojezdů/m3, frakce od 4-8 do 22-32 mm</t>
  </si>
  <si>
    <t>1136774725</t>
  </si>
  <si>
    <t>"Filtrační vrstva trativod" 395*0,5*0,4</t>
  </si>
  <si>
    <t>Komunikace pozemní</t>
  </si>
  <si>
    <t>19</t>
  </si>
  <si>
    <t>564851111</t>
  </si>
  <si>
    <t>Podklad ze štěrkodrti ŠD s rozprostřením a zhutněním plochy přes 100 m2, po zhutnění tl. 150 mm</t>
  </si>
  <si>
    <t>1439654590</t>
  </si>
  <si>
    <t>"vozovka" 652+352+583+37</t>
  </si>
  <si>
    <t>20</t>
  </si>
  <si>
    <t>564952113</t>
  </si>
  <si>
    <t>Podklad z mechanicky zpevněného kameniva MZK (minerální beton) s rozprostřením a s hutněním, po zhutnění tl. 170 mm</t>
  </si>
  <si>
    <t>2042475225</t>
  </si>
  <si>
    <t>"Vozovka" 652+352+583+37</t>
  </si>
  <si>
    <t>565136121</t>
  </si>
  <si>
    <t>Asfaltový beton vrstva podkladní ACP 22 z nemodifikovaného asfaltu s rozprostřením a zhutněním ACP 22 S v pruhu šířky přes 3 m, po zhutnění tl. 50 mm</t>
  </si>
  <si>
    <t>-1587455502</t>
  </si>
  <si>
    <t>22</t>
  </si>
  <si>
    <t>573231106</t>
  </si>
  <si>
    <t>Postřik spojovací PS bez posypu kamenivem ze silniční emulze, v množství 0,30 kg/m2</t>
  </si>
  <si>
    <t>722217237</t>
  </si>
  <si>
    <t>"Vozovka" (652+352+583+37)*2</t>
  </si>
  <si>
    <t>23</t>
  </si>
  <si>
    <t>573231108</t>
  </si>
  <si>
    <t>Postřik spojovací PS bez posypu kamenivem ze silniční emulze, v množství 0,50 kg/m2</t>
  </si>
  <si>
    <t>2034452237</t>
  </si>
  <si>
    <t>24</t>
  </si>
  <si>
    <t>577134121</t>
  </si>
  <si>
    <t>Asfaltový beton vrstva obrusná ACO 11 z nemodifikovaného asfaltu s rozprostřením a se zhutněním ACO 11+ v pruhu šířky přes 3 m, po zhutnění tl. 40 mm</t>
  </si>
  <si>
    <t>377865378</t>
  </si>
  <si>
    <t>25</t>
  </si>
  <si>
    <t>577156121</t>
  </si>
  <si>
    <t>Asfaltový beton vrstva ložní ACL 22 z nemodifikovaného asfaltu s rozprostřením a zhutněním ACL 22 + v pruhu šířky přes 3 m, po zhutnění tl. 60 mm</t>
  </si>
  <si>
    <t>-1855862316</t>
  </si>
  <si>
    <t>Ostatní konstrukce a práce, bourání</t>
  </si>
  <si>
    <t>26</t>
  </si>
  <si>
    <t>914111111</t>
  </si>
  <si>
    <t>Montáž svislé dopravní značky základní velikosti do 1 m2 objímkami na sloupky nebo konzoly</t>
  </si>
  <si>
    <t>kus</t>
  </si>
  <si>
    <t>1580352456</t>
  </si>
  <si>
    <t>"C4a" 4</t>
  </si>
  <si>
    <t>"IP6" 4</t>
  </si>
  <si>
    <t>27</t>
  </si>
  <si>
    <t>40444010R</t>
  </si>
  <si>
    <t>značka dopravní svislá výstražná FeZn A1-A30 P1,P4 900mm</t>
  </si>
  <si>
    <t>-1302633310</t>
  </si>
  <si>
    <t>28</t>
  </si>
  <si>
    <t>914511112</t>
  </si>
  <si>
    <t>Montáž sloupku dopravních značek délky do 3,5 m do hliníkové patky pro sloupek D 60 mm</t>
  </si>
  <si>
    <t>867377093</t>
  </si>
  <si>
    <t>29</t>
  </si>
  <si>
    <t>404452400</t>
  </si>
  <si>
    <t>patka pro sloupek Al D 60mm</t>
  </si>
  <si>
    <t>-1574072873</t>
  </si>
  <si>
    <t>30</t>
  </si>
  <si>
    <t>404452530</t>
  </si>
  <si>
    <t>víčko plastové na sloupek D 60mm</t>
  </si>
  <si>
    <t>-1081485865</t>
  </si>
  <si>
    <t>31</t>
  </si>
  <si>
    <t>404452560</t>
  </si>
  <si>
    <t>svorka upínací na sloupek dopravní značky D 60mm</t>
  </si>
  <si>
    <t>-939493173</t>
  </si>
  <si>
    <t>32</t>
  </si>
  <si>
    <t>404452250</t>
  </si>
  <si>
    <t>sloupek pro dopravní značku Zn D 60mm v 3,5m</t>
  </si>
  <si>
    <t>-1370842504</t>
  </si>
  <si>
    <t>33</t>
  </si>
  <si>
    <t>915211111</t>
  </si>
  <si>
    <t>Vodorovné dopravní značení stříkaným plastem dělící čára šířky 125 mm souvislá bílá základní</t>
  </si>
  <si>
    <t>34433483</t>
  </si>
  <si>
    <t>"V1a-0,125" 15+15</t>
  </si>
  <si>
    <t>"V4-0,125" 16+10+16+17+10+15+20+39+100+36+50</t>
  </si>
  <si>
    <t>34</t>
  </si>
  <si>
    <t>915221111</t>
  </si>
  <si>
    <t>Vodorovné dopravní značení stříkaným plastem vodící čára bílá šířky 250 mm souvislá základní</t>
  </si>
  <si>
    <t>-484853860</t>
  </si>
  <si>
    <t>7,5+7,5+4,5+4,5</t>
  </si>
  <si>
    <t>35</t>
  </si>
  <si>
    <t>915221122</t>
  </si>
  <si>
    <t>Vodorovné dopravní značení stříkaným plastem vodící čára bílá šířky 250 mm přerušovaná retroreflexní</t>
  </si>
  <si>
    <t>1025528996</t>
  </si>
  <si>
    <t>"V10 1,5/1,5/0,25" 25</t>
  </si>
  <si>
    <t>"V2b 0,5/0,5/0,25" 23+25</t>
  </si>
  <si>
    <t>36</t>
  </si>
  <si>
    <t>915231111</t>
  </si>
  <si>
    <t>Vodorovné dopravní značení stříkaným plastem přechody pro chodce, šipky, symboly nápisy bílé základní</t>
  </si>
  <si>
    <t>521521649</t>
  </si>
  <si>
    <t>"V7a" 1,5*6</t>
  </si>
  <si>
    <t>37</t>
  </si>
  <si>
    <t>915611111</t>
  </si>
  <si>
    <t>Předznačení pro vodorovné značení stříkané barvou nebo prováděné z nátěrových hmot liniové dělicí čáry, vodicí proužky</t>
  </si>
  <si>
    <t>-192111042</t>
  </si>
  <si>
    <t>359+24+73</t>
  </si>
  <si>
    <t>38</t>
  </si>
  <si>
    <t>915621111</t>
  </si>
  <si>
    <t>Předznačení pro vodorovné značení stříkané barvou nebo prováděné z nátěrových hmot plošné šipky, symboly, nápisy</t>
  </si>
  <si>
    <t>1402636606</t>
  </si>
  <si>
    <t>39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</si>
  <si>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</si>
  <si>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</si>
  <si>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-1842989090</t>
  </si>
  <si>
    <t>468+33</t>
  </si>
  <si>
    <t>40</t>
  </si>
  <si>
    <t>58381007</t>
  </si>
  <si>
    <t>kostka štípaná dlažební žula drobná 8/10</t>
  </si>
  <si>
    <t>-484985836</t>
  </si>
  <si>
    <t>41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</si>
  <si>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</si>
  <si>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</si>
  <si>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1753804957</t>
  </si>
  <si>
    <t>5,5+6,5+7,5+7</t>
  </si>
  <si>
    <t>42</t>
  </si>
  <si>
    <t>919731121</t>
  </si>
  <si>
    <t>Zarovnání styčné plochy podkladu nebo krytu podél vybourané části komunikace nebo zpevněné plochy živičné tl. do 50 mm</t>
  </si>
  <si>
    <t>332775707</t>
  </si>
  <si>
    <t>43</t>
  </si>
  <si>
    <t>919735114</t>
  </si>
  <si>
    <t>Řezání stávajícího živičného krytu nebo podkladu hloubky přes 150 do 200 mm</t>
  </si>
  <si>
    <t>973828397</t>
  </si>
  <si>
    <t>997</t>
  </si>
  <si>
    <t>Doprava suti a vybouraných hmot</t>
  </si>
  <si>
    <t>44</t>
  </si>
  <si>
    <t>997221551</t>
  </si>
  <si>
    <t>Vodorovná doprava suti bez naložení, ale se složením a s hrubým urovnáním ze sypkých materiálů, na vzdálenost do 1 km</t>
  </si>
  <si>
    <t>-1171980891</t>
  </si>
  <si>
    <t>"Asfaltové vrstvy " 1555*0,15*2,5</t>
  </si>
  <si>
    <t>"podkladní vrstvy" 1555*0,3*1,9</t>
  </si>
  <si>
    <t>45</t>
  </si>
  <si>
    <t>997221559</t>
  </si>
  <si>
    <t>Vodorovná doprava suti bez naložení, ale se složením a s hrubým urovnáním ze sypkých materiálů, na vzdálenost Příplatek k ceně za každý další započatý 1 km přes 1 km</t>
  </si>
  <si>
    <t>-1472274020</t>
  </si>
  <si>
    <t>"Asfaltové vrstvy " 1555*0,15*2,5*4</t>
  </si>
  <si>
    <t>"podkladní vrstvy" 1555*0,3*1,9*14</t>
  </si>
  <si>
    <t>46</t>
  </si>
  <si>
    <t>997221561</t>
  </si>
  <si>
    <t>Vodorovná doprava suti bez naložení, ale se složením a s hrubým urovnáním z kusových materiálů, na vzdálenost do 1 km</t>
  </si>
  <si>
    <t>1402945386</t>
  </si>
  <si>
    <t>"Vybourané obruby"45,885</t>
  </si>
  <si>
    <t>47</t>
  </si>
  <si>
    <t>997221569</t>
  </si>
  <si>
    <t>Vodorovná doprava suti bez naložení, ale se složením a s hrubým urovnáním z kusových materiálů, na vzdálenost Příplatek k ceně za každý další započatý 1 km přes 1 km</t>
  </si>
  <si>
    <t>-2094960234</t>
  </si>
  <si>
    <t>424,215*14</t>
  </si>
  <si>
    <t>48</t>
  </si>
  <si>
    <t>997221655</t>
  </si>
  <si>
    <t>-299734214</t>
  </si>
  <si>
    <t>49</t>
  </si>
  <si>
    <t>997221815</t>
  </si>
  <si>
    <t>Poplatek za uložení stavebního odpadu na skládce (skládkovné) z prostého betonu zatříděného do Katalogu odpadů pod kódem 170 101</t>
  </si>
  <si>
    <t>-1581282176</t>
  </si>
  <si>
    <t>998</t>
  </si>
  <si>
    <t>Přesun hmot</t>
  </si>
  <si>
    <t>50</t>
  </si>
  <si>
    <t>998225111</t>
  </si>
  <si>
    <t>Přesun hmot pro komunikace s krytem z kameniva, monolitickým betonovým nebo živičným dopravní vzdálenost do 200 m jakékoliv délky objektu</t>
  </si>
  <si>
    <t>1193693418</t>
  </si>
  <si>
    <t>SO120 - Chodník, vjezdy, podélné odstavné stání, střední dělící ostrůvek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</si>
  <si>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</si>
  <si>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</si>
  <si>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972855768</t>
  </si>
  <si>
    <t>"Plocha původního chodníku" 126+65+317+106+26+121+37+76+208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</si>
  <si>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</si>
  <si>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</si>
  <si>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-931819125</t>
  </si>
  <si>
    <t>"Plocha původního chodníku tl.150mm" 126+65+317+106+26+121+37+76+208</t>
  </si>
  <si>
    <t>113201111</t>
  </si>
  <si>
    <t>Vytrhání obrub s vybouráním lože, s přemístěním hmot na skládku na vzdálenost do 3 m nebo s naložením na dopravní prostředek chodníkových ležatých</t>
  </si>
  <si>
    <t>-1343937203</t>
  </si>
  <si>
    <t>"Původní obruby" 38+145+36+180</t>
  </si>
  <si>
    <t>((60+13+63+915,4+41,2+10+427)-(1082))</t>
  </si>
  <si>
    <t>"Odkop pro parkovací stání" 60*0,47</t>
  </si>
  <si>
    <t>"Odkop pro ostrůvek" 13*0,24</t>
  </si>
  <si>
    <t>"Odkop pro chodník" 915,4*0,24</t>
  </si>
  <si>
    <t>"Odkop pro chodník slepecká" 41,2*0,24</t>
  </si>
  <si>
    <t>"Odkop pro vjezd" 63*0,26</t>
  </si>
  <si>
    <t>"Odkop pro vjezd slepecká" 10*0,26</t>
  </si>
  <si>
    <t>"Odkop pod obruby" 177*0,2*0,24</t>
  </si>
  <si>
    <t>"Sanace - poze se souhlasem TDI" (60)*0,5</t>
  </si>
  <si>
    <t>"Odpočet původní konstrukce" -(1082*0,21)</t>
  </si>
  <si>
    <t>"Odkopávky, rýhy" 91,16</t>
  </si>
  <si>
    <t>"Přebytečná ornice" 44,76-42,7</t>
  </si>
  <si>
    <t>93,22*5</t>
  </si>
  <si>
    <t>"Sanace - poze se souhlasem TDI" (60)*0,6</t>
  </si>
  <si>
    <t>36*1,9</t>
  </si>
  <si>
    <t>93,22*1,9</t>
  </si>
  <si>
    <t>181152301</t>
  </si>
  <si>
    <t>Úprava pláně na stavbách silnic a dálnic strojně v zářezech mimo skalních bez zhutnění</t>
  </si>
  <si>
    <t>1756162661</t>
  </si>
  <si>
    <t>47+92+32+16+76+109+15+40</t>
  </si>
  <si>
    <t>"parkovací stání" 60</t>
  </si>
  <si>
    <t>"ostrůvek" 13</t>
  </si>
  <si>
    <t>"chodník" 915,4</t>
  </si>
  <si>
    <t>"chodník slepecká" 41,2</t>
  </si>
  <si>
    <t>"vjezd" 63</t>
  </si>
  <si>
    <t>"vjezd slepecká" 10</t>
  </si>
  <si>
    <t>"pod obruby"177*0,2</t>
  </si>
  <si>
    <t>181301111</t>
  </si>
  <si>
    <t>Rozprostření a urovnání ornice v rovině nebo ve svahu sklonu do 1:5 strojně při souvislé ploše přes 500 m2, tl. vrstvy do 200 mm</t>
  </si>
  <si>
    <t>-1659541354</t>
  </si>
  <si>
    <t>427*0,1</t>
  </si>
  <si>
    <t>181411131</t>
  </si>
  <si>
    <t>Založení trávníku na půdě předem připravené plochy do 1000 m2 výsevem včetně utažení parkového v rovině nebo na svahu do 1:5</t>
  </si>
  <si>
    <t>872893126</t>
  </si>
  <si>
    <t>005724100</t>
  </si>
  <si>
    <t>osivo směs travní parková</t>
  </si>
  <si>
    <t>kg</t>
  </si>
  <si>
    <t>-1610081438</t>
  </si>
  <si>
    <t>427*0,0125</t>
  </si>
  <si>
    <t>"chodník" 103+125+259+65+295+157+3-63-28,6</t>
  </si>
  <si>
    <t>"chodník slepecká" 6,4+1,5+1,4+4,4+6,3+6,4+3,7+3+4+4,1</t>
  </si>
  <si>
    <t>"vjezd" 25+8+7+6+11+6</t>
  </si>
  <si>
    <t>564962111</t>
  </si>
  <si>
    <t>Podklad z mechanicky zpevněného kameniva MZK (minerální beton) s rozprostřením a s hutněním, po zhutnění tl. 200 mm</t>
  </si>
  <si>
    <t>821646384</t>
  </si>
  <si>
    <t>591211111</t>
  </si>
  <si>
    <t>Kladení dlažby z kostek s provedením lože do tl. 50 mm, s vyplněním spár, s dvojím beraněním a se smetením přebytečného materiálu na krajnici drobných z kamene, do lože z kameniva</t>
  </si>
  <si>
    <t>-1331615203</t>
  </si>
  <si>
    <t>"chodník" 103+125+259+65+295+157+3-63-28,6-30</t>
  </si>
  <si>
    <t>583810071R</t>
  </si>
  <si>
    <t>kostka dlažební žula drobná 10/10 řezaná</t>
  </si>
  <si>
    <t>1746065680</t>
  </si>
  <si>
    <t>583810072R</t>
  </si>
  <si>
    <t>kostka dlažební žula drobná 10/10 štípaná</t>
  </si>
  <si>
    <t>869673826</t>
  </si>
  <si>
    <t>596811221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</si>
  <si>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50 do 100 m2</t>
  </si>
  <si>
    <t>1308432839</t>
  </si>
  <si>
    <t>"Přechod" 30</t>
  </si>
  <si>
    <t>"vjezd" 61+2</t>
  </si>
  <si>
    <t>58381144</t>
  </si>
  <si>
    <t>deska dlažební broušená žula 600x300mm tl 50mm</t>
  </si>
  <si>
    <t>1525263631</t>
  </si>
  <si>
    <t>58381124R</t>
  </si>
  <si>
    <t xml:space="preserve">deska dlažební broušená žula 200x200mm tl 50mm reliéfní </t>
  </si>
  <si>
    <t>1929720535</t>
  </si>
  <si>
    <t>916241213</t>
  </si>
  <si>
    <t>Osazení obrubníku kamenného se zřízením lože, s vyplněním a zatřením spár cementovou maltou stojatého s boční opěrou z betonu prostého, do lože z betonu prostého</t>
  </si>
  <si>
    <t>-1580642074</t>
  </si>
  <si>
    <t>"Rovný" 39+13+61+58+1+31+34+20+33+29+7+4+7+25+15+8+8+6-20-17-10+84+32</t>
  </si>
  <si>
    <t>58380003</t>
  </si>
  <si>
    <t>obrubník kamenný žulový přímý 1000x300x200mm</t>
  </si>
  <si>
    <t>1394458982</t>
  </si>
  <si>
    <t>1111776714</t>
  </si>
  <si>
    <t>18+11+10+7+24+28+7+26+5+41</t>
  </si>
  <si>
    <t>58380001</t>
  </si>
  <si>
    <t>krajník kamenný žulový silniční 130x200x300-800mm</t>
  </si>
  <si>
    <t>625022718</t>
  </si>
  <si>
    <t>"podkladní vrstvy" 1082*0,15*1,9</t>
  </si>
  <si>
    <t>"podkladní vrstvy" 1082*0,15*1,9*14</t>
  </si>
  <si>
    <t>"Vybouraná dlažba"281,32</t>
  </si>
  <si>
    <t>"Vybourané obruby"91,77+5,24</t>
  </si>
  <si>
    <t>378,33*14</t>
  </si>
  <si>
    <t>1649616670</t>
  </si>
  <si>
    <t>998223011</t>
  </si>
  <si>
    <t>Přesun hmot pro pozemní komunikace s krytem dlážděným dopravní vzdálenost do 200 m jakékoliv délky objektu</t>
  </si>
  <si>
    <t>-74231109</t>
  </si>
  <si>
    <t>SO130 - Povrchová úprava komunikace</t>
  </si>
  <si>
    <t xml:space="preserve">    8 - Vedení trubní dálková a přípojná</t>
  </si>
  <si>
    <t>113154558</t>
  </si>
  <si>
    <t>Frézování živičného podkladu nebo krytu s naložením hmot na dopravní prostředek plochy přes 2 000 do 10 000 m2 tloušťky vrstvy 100 mm</t>
  </si>
  <si>
    <t>652312184</t>
  </si>
  <si>
    <t>565155021</t>
  </si>
  <si>
    <t>Asfaltový beton vrstva podkladní ACP 16 z nemodifikovaného asfaltu s rozprostřením a zhutněním ACP 16 + v pruhu šířky přes 3 m, po zhutnění tl. 70 mm</t>
  </si>
  <si>
    <t>-1722684507</t>
  </si>
  <si>
    <t>-2108296300</t>
  </si>
  <si>
    <t>3985*2</t>
  </si>
  <si>
    <t>131835319</t>
  </si>
  <si>
    <t>Vedení trubní dálková a přípojná</t>
  </si>
  <si>
    <t>899132121</t>
  </si>
  <si>
    <t>Výměna (výšková úprava) poklopu kanalizačního s rámem pevným s ošetřením podkladních vrstev hloubky do 25 cm</t>
  </si>
  <si>
    <t>-1028558416</t>
  </si>
  <si>
    <t>899132212</t>
  </si>
  <si>
    <t>Výměna (výšková úprava) poklopu vodovodního samonivelačního nebo pevného šoupátkového</t>
  </si>
  <si>
    <t>-770434625</t>
  </si>
  <si>
    <t>899132213</t>
  </si>
  <si>
    <t>Výměna (výšková úprava) poklopu vodovodního samonivelačního nebo pevného hydrantového</t>
  </si>
  <si>
    <t>-578243850</t>
  </si>
  <si>
    <t>899133211</t>
  </si>
  <si>
    <t>Výměna (výšková úprava) vtokové mříže uliční vpusti na betonové skruži s použitím betonových vyrovnávacích prvků</t>
  </si>
  <si>
    <t>1314115274</t>
  </si>
  <si>
    <t>-363400882</t>
  </si>
  <si>
    <t>"V4-0,125" 564*2</t>
  </si>
  <si>
    <t>-1175560115</t>
  </si>
  <si>
    <t>"V2b 0,5/0,5/0,25" 10+15+10+10+10</t>
  </si>
  <si>
    <t>-1258646379</t>
  </si>
  <si>
    <t>678586704</t>
  </si>
  <si>
    <t>1158+55</t>
  </si>
  <si>
    <t>-1546344977</t>
  </si>
  <si>
    <t>-212363647</t>
  </si>
  <si>
    <t>7+10+15+10+10+10+7</t>
  </si>
  <si>
    <t>-188336764</t>
  </si>
  <si>
    <t>703119403</t>
  </si>
  <si>
    <t>997221551R</t>
  </si>
  <si>
    <t>Vodorovná doprava suti bez naložení, ale se složením a s hrubým urovnáním ze sypkých materiálů, na vzdálenost dle možností zhotovitele</t>
  </si>
  <si>
    <t>2145851410</t>
  </si>
  <si>
    <t>997221665</t>
  </si>
  <si>
    <t>Poplatek za uložení stavebního odpadu na skládce (skládkovné) asfaltového s dehtem zatříděného do Katalogu odpadů pod kódem 17 03 01</t>
  </si>
  <si>
    <t>1226528424</t>
  </si>
  <si>
    <t>291992131</t>
  </si>
  <si>
    <t>SO310 - Odvodnění</t>
  </si>
  <si>
    <t>132354202</t>
  </si>
  <si>
    <t>Hloubení zapažených rýh šířky přes 800 do 2 000 mm strojně s urovnáním dna do předepsaného profilu a spádu v hornině třídy těžitelnosti II skupiny 4 přes 20 do 50 m3</t>
  </si>
  <si>
    <t>256639429</t>
  </si>
  <si>
    <t>"Přípojky UV" 5*1,1*1,15</t>
  </si>
  <si>
    <t>151101101</t>
  </si>
  <si>
    <t>Zřízení pažení a rozepření stěn rýh pro podzemní vedení příložné pro jakoukoliv mezerovitost, hloubky do 2 m</t>
  </si>
  <si>
    <t>581861870</t>
  </si>
  <si>
    <t>"Přípojky UV" 5*1,15*2</t>
  </si>
  <si>
    <t>151101111</t>
  </si>
  <si>
    <t>Odstranění pažení a rozepření stěn rýh pro podzemní vedení s uložením materiálu na vzdálenost do 3 m od kraje výkopu příložné, hloubky do 2 m</t>
  </si>
  <si>
    <t>-1207259444</t>
  </si>
  <si>
    <t>"Odkopávky, rýhy" 11,5-3,3</t>
  </si>
  <si>
    <t>8,2*5</t>
  </si>
  <si>
    <t>8,2*1,9</t>
  </si>
  <si>
    <t>174101101</t>
  </si>
  <si>
    <t>Zásyp sypaninou z jakékoliv horniny strojně s uložením výkopku ve vrstvách se zhutněním jam, šachet, rýh nebo kolem objektů v těchto vykopávkách</t>
  </si>
  <si>
    <t>-259207897</t>
  </si>
  <si>
    <t>"Přípojky UV" 5*1,1*0,6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</si>
  <si>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</si>
  <si>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</si>
  <si>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373275056</t>
  </si>
  <si>
    <t>"Přípojka UV" 5*1,1*0,45</t>
  </si>
  <si>
    <t>583336740</t>
  </si>
  <si>
    <t>kamenivo těžené hrubé frakce 16/32</t>
  </si>
  <si>
    <t>1894721949</t>
  </si>
  <si>
    <t>2,475*1,9</t>
  </si>
  <si>
    <t>451573111</t>
  </si>
  <si>
    <t>Lože pod potrubí, stoky a drobné objekty v otevřeném výkopu z písku a štěrkopísku do 63 mm</t>
  </si>
  <si>
    <t>-1813117500</t>
  </si>
  <si>
    <t>"Přípojka UV" 5*1,1*0,1</t>
  </si>
  <si>
    <t>871313121</t>
  </si>
  <si>
    <t>Montáž kanalizačního potrubí z tvrdého PVC-U hladkého plnostěnného tuhost SN 8 DN 160</t>
  </si>
  <si>
    <t>867571712</t>
  </si>
  <si>
    <t>286114600R</t>
  </si>
  <si>
    <t>trubka kanalizační plastová PVC KG DN 160x1000 mm SN 8</t>
  </si>
  <si>
    <t>-1517908483</t>
  </si>
  <si>
    <t>5*1,05</t>
  </si>
  <si>
    <t>877315211</t>
  </si>
  <si>
    <t>Montáž tvarovek na kanalizačním plastovém potrubí z PP nebo PVC-U hladkého plnostěnného kolen, víček nebo hrdlových uzávěrů DN 150</t>
  </si>
  <si>
    <t>-717345272</t>
  </si>
  <si>
    <t>1*2</t>
  </si>
  <si>
    <t>286113600</t>
  </si>
  <si>
    <t>koleno kanalizace PVC KG 160x30°</t>
  </si>
  <si>
    <t>799807163</t>
  </si>
  <si>
    <t>286113610</t>
  </si>
  <si>
    <t>koleno kanalizační PVC KG 160x45°</t>
  </si>
  <si>
    <t>1832545986</t>
  </si>
  <si>
    <t>877315221</t>
  </si>
  <si>
    <t>Montáž tvarovek na kanalizačním plastovém potrubí z PP nebo PVC-U hladkého plnostěnného odboček DN 150</t>
  </si>
  <si>
    <t>-1232524292</t>
  </si>
  <si>
    <t>286113900</t>
  </si>
  <si>
    <t>odbočka kanalizační plastová s hrdlem KG 150/110/45°</t>
  </si>
  <si>
    <t>1935291452</t>
  </si>
  <si>
    <t>879001009R</t>
  </si>
  <si>
    <t>Napojení uliční vpusti do stávající kanalizace</t>
  </si>
  <si>
    <t>-2036021283</t>
  </si>
  <si>
    <t>895941111</t>
  </si>
  <si>
    <t xml:space="preserve">Zřízení vpusti kanalizační  uliční z betonových dílců typ UV-50 normální</t>
  </si>
  <si>
    <t>1957471677</t>
  </si>
  <si>
    <t>592238520</t>
  </si>
  <si>
    <t>dno pro uliční vpusť s kalovou prohlubní betonové 450x300x50mm</t>
  </si>
  <si>
    <t>-2031648744</t>
  </si>
  <si>
    <t>592238540</t>
  </si>
  <si>
    <t>skruž pro uliční vpusť s výtokovým otvorem PVC betonová 450x350x50mm</t>
  </si>
  <si>
    <t>564547953</t>
  </si>
  <si>
    <t>592238560</t>
  </si>
  <si>
    <t>skruž pro uliční vpusť horní betonová 450x195x50mm</t>
  </si>
  <si>
    <t>-1875086615</t>
  </si>
  <si>
    <t>592238600</t>
  </si>
  <si>
    <t>skruž pro uliční vpusť středová betonová 450x195x50mm</t>
  </si>
  <si>
    <t>1229329920</t>
  </si>
  <si>
    <t>592238640</t>
  </si>
  <si>
    <t>prstenec pro uliční vpusť vyrovnávací betonový 390x60x130mm</t>
  </si>
  <si>
    <t>-481256959</t>
  </si>
  <si>
    <t>592238740</t>
  </si>
  <si>
    <t>koš vysoký pro uliční vpusti žárově Pz plech pro rám 500/300mm</t>
  </si>
  <si>
    <t>-1627567025</t>
  </si>
  <si>
    <t>899204112</t>
  </si>
  <si>
    <t>Osazení mříží litinových včetně rámů a košů na bahno pro třídu zatížení D400, E600</t>
  </si>
  <si>
    <t>-1809153271</t>
  </si>
  <si>
    <t>55242320</t>
  </si>
  <si>
    <t>mříž vtoková litinová plochá 500x500mm</t>
  </si>
  <si>
    <t>-1783361466</t>
  </si>
  <si>
    <t>592238780R</t>
  </si>
  <si>
    <t>mříž D400 Obrubníková typ RADBUZA</t>
  </si>
  <si>
    <t>-554069279</t>
  </si>
  <si>
    <t>89999001R</t>
  </si>
  <si>
    <t>Vybourání uliční vpusti vč odvozu a likvidace</t>
  </si>
  <si>
    <t>1318194651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</si>
  <si>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</si>
  <si>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</si>
  <si>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-2063786832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</si>
</sst>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18194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Touškov – Čemínská ul. – rekonstrukce kanalizace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20. 10. 2025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'SO000 - Vedlejší a ostatn...'!J30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'SO000 - Vedlejší a ostatn...'!P120</f>
        <v>0</v>
      </c>
      <c r="AV95" s="127">
        <f>'SO000 - Vedlejší a ostatn...'!J33</f>
        <v>0</v>
      </c>
      <c r="AW95" s="127">
        <f>'SO000 - Vedlejší a ostatn...'!J34</f>
        <v>0</v>
      </c>
      <c r="AX95" s="127">
        <f>'SO000 - Vedlejší a ostatn...'!J35</f>
        <v>0</v>
      </c>
      <c r="AY95" s="127">
        <f>'SO000 - Vedlejší a ostatn...'!J36</f>
        <v>0</v>
      </c>
      <c r="AZ95" s="127">
        <f>'SO000 - Vedlejší a ostatn...'!F33</f>
        <v>0</v>
      </c>
      <c r="BA95" s="127">
        <f>'SO000 - Vedlejší a ostatn...'!F34</f>
        <v>0</v>
      </c>
      <c r="BB95" s="127">
        <f>'SO000 - Vedlejší a ostatn...'!F35</f>
        <v>0</v>
      </c>
      <c r="BC95" s="127">
        <f>'SO000 - Vedlejší a ostatn...'!F36</f>
        <v>0</v>
      </c>
      <c r="BD95" s="129">
        <f>'SO000 - Vedlejší a ostatn...'!F37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'SO110 - Komunikace'!J30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'SO110 - Komunikace'!P124</f>
        <v>0</v>
      </c>
      <c r="AV96" s="127">
        <f>'SO110 - Komunikace'!J33</f>
        <v>0</v>
      </c>
      <c r="AW96" s="127">
        <f>'SO110 - Komunikace'!J34</f>
        <v>0</v>
      </c>
      <c r="AX96" s="127">
        <f>'SO110 - Komunikace'!J35</f>
        <v>0</v>
      </c>
      <c r="AY96" s="127">
        <f>'SO110 - Komunikace'!J36</f>
        <v>0</v>
      </c>
      <c r="AZ96" s="127">
        <f>'SO110 - Komunikace'!F33</f>
        <v>0</v>
      </c>
      <c r="BA96" s="127">
        <f>'SO110 - Komunikace'!F34</f>
        <v>0</v>
      </c>
      <c r="BB96" s="127">
        <f>'SO110 - Komunikace'!F35</f>
        <v>0</v>
      </c>
      <c r="BC96" s="127">
        <f>'SO110 - Komunikace'!F36</f>
        <v>0</v>
      </c>
      <c r="BD96" s="129">
        <f>'SO110 - Komunikace'!F37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24.7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'SO120 - Chodník, vjezdy, 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'SO120 - Chodník, vjezdy, ...'!P122</f>
        <v>0</v>
      </c>
      <c r="AV97" s="127">
        <f>'SO120 - Chodník, vjezdy, ...'!J33</f>
        <v>0</v>
      </c>
      <c r="AW97" s="127">
        <f>'SO120 - Chodník, vjezdy, ...'!J34</f>
        <v>0</v>
      </c>
      <c r="AX97" s="127">
        <f>'SO120 - Chodník, vjezdy, ...'!J35</f>
        <v>0</v>
      </c>
      <c r="AY97" s="127">
        <f>'SO120 - Chodník, vjezdy, ...'!J36</f>
        <v>0</v>
      </c>
      <c r="AZ97" s="127">
        <f>'SO120 - Chodník, vjezdy, ...'!F33</f>
        <v>0</v>
      </c>
      <c r="BA97" s="127">
        <f>'SO120 - Chodník, vjezdy, ...'!F34</f>
        <v>0</v>
      </c>
      <c r="BB97" s="127">
        <f>'SO120 - Chodník, vjezdy, ...'!F35</f>
        <v>0</v>
      </c>
      <c r="BC97" s="127">
        <f>'SO120 - Chodník, vjezdy, ...'!F36</f>
        <v>0</v>
      </c>
      <c r="BD97" s="129">
        <f>'SO120 - Chodník, vjezdy, 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'SO130 - Povrchová úprava 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'SO130 - Povrchová úprava ...'!P123</f>
        <v>0</v>
      </c>
      <c r="AV98" s="127">
        <f>'SO130 - Povrchová úprava ...'!J33</f>
        <v>0</v>
      </c>
      <c r="AW98" s="127">
        <f>'SO130 - Povrchová úprava ...'!J34</f>
        <v>0</v>
      </c>
      <c r="AX98" s="127">
        <f>'SO130 - Povrchová úprava ...'!J35</f>
        <v>0</v>
      </c>
      <c r="AY98" s="127">
        <f>'SO130 - Povrchová úprava ...'!J36</f>
        <v>0</v>
      </c>
      <c r="AZ98" s="127">
        <f>'SO130 - Povrchová úprava ...'!F33</f>
        <v>0</v>
      </c>
      <c r="BA98" s="127">
        <f>'SO130 - Povrchová úprava ...'!F34</f>
        <v>0</v>
      </c>
      <c r="BB98" s="127">
        <f>'SO130 - Povrchová úprava ...'!F35</f>
        <v>0</v>
      </c>
      <c r="BC98" s="127">
        <f>'SO130 - Povrchová úprava ...'!F36</f>
        <v>0</v>
      </c>
      <c r="BD98" s="129">
        <f>'SO130 - Povrchová úprava ...'!F37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77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'SO310 - Odvodnění'!J30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31">
        <v>0</v>
      </c>
      <c r="AT99" s="132">
        <f>ROUND(SUM(AV99:AW99),2)</f>
        <v>0</v>
      </c>
      <c r="AU99" s="133">
        <f>'SO310 - Odvodnění'!P121</f>
        <v>0</v>
      </c>
      <c r="AV99" s="132">
        <f>'SO310 - Odvodnění'!J33</f>
        <v>0</v>
      </c>
      <c r="AW99" s="132">
        <f>'SO310 - Odvodnění'!J34</f>
        <v>0</v>
      </c>
      <c r="AX99" s="132">
        <f>'SO310 - Odvodnění'!J35</f>
        <v>0</v>
      </c>
      <c r="AY99" s="132">
        <f>'SO310 - Odvodnění'!J36</f>
        <v>0</v>
      </c>
      <c r="AZ99" s="132">
        <f>'SO310 - Odvodnění'!F33</f>
        <v>0</v>
      </c>
      <c r="BA99" s="132">
        <f>'SO310 - Odvodnění'!F34</f>
        <v>0</v>
      </c>
      <c r="BB99" s="132">
        <f>'SO310 - Odvodnění'!F35</f>
        <v>0</v>
      </c>
      <c r="BC99" s="132">
        <f>'SO310 - Odvodnění'!F36</f>
        <v>0</v>
      </c>
      <c r="BD99" s="134">
        <f>'SO310 - Odvodnění'!F37</f>
        <v>0</v>
      </c>
      <c r="BE99" s="7"/>
      <c r="BT99" s="130" t="s">
        <v>81</v>
      </c>
      <c r="BV99" s="130" t="s">
        <v>75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CqWGBZKLBqgHG+Jgy9UaZvLh2G1z17JmMl6mzLIxjTQt9xXSXQjb9XlvdDqsuN6HFL0LV7ZX2mvqNn/4KRmc0g==" hashValue="m9sXW72GETJa/WusdD9aEWFrn6koABX7arJQF84XeaA0yw/zkOqlcdcZzAbF5BqRwVYWZoWLt29khk65v+897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00 - Vedlejší a ostatn...'!C2" display="/"/>
    <hyperlink ref="A96" location="'SO110 - Komunikace'!C2" display="/"/>
    <hyperlink ref="A97" location="'SO120 - Chodník, vjezdy, ...'!C2" display="/"/>
    <hyperlink ref="A98" location="'SO130 - Povrchová úprava ...'!C2" display="/"/>
    <hyperlink ref="A99" location="'SO310 - Odvodn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Touškov – Čemínská ul. – rekonstrukce kanalizace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20. 10. 2025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ROUND((SUM(BE120:BE143)),  2)</f>
        <v>0</v>
      </c>
      <c r="G33" s="37"/>
      <c r="H33" s="37"/>
      <c r="I33" s="154">
        <v>0.20999999999999999</v>
      </c>
      <c r="J33" s="153">
        <f>ROUND(((SUM(BE120:BE143))*I33),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ROUND((SUM(BF120:BF143)),  2)</f>
        <v>0</v>
      </c>
      <c r="G34" s="37"/>
      <c r="H34" s="37"/>
      <c r="I34" s="154">
        <v>0.12</v>
      </c>
      <c r="J34" s="153">
        <f>ROUND(((SUM(BF120:BF143))*I34),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ROUND((SUM(BG120:BG143)),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ROUND((SUM(BH120:BH143)),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ROUND((SUM(BI120:BI143)),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Touškov – Čemínská ul. – rekonstrukce kanalizace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SO000 -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20. 10. 2025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J140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108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Touškov – Čemínská ul. – rekonstrukce kanalizace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SO000 - Vedlejší a ostatní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20. 10. 2025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109</v>
      </c>
      <c r="D119" s="193" t="s">
        <v>58</v>
      </c>
      <c r="E119" s="193" t="s">
        <v>54</v>
      </c>
      <c r="F119" s="193" t="s">
        <v>55</v>
      </c>
      <c r="G119" s="193" t="s">
        <v>110</v>
      </c>
      <c r="H119" s="193" t="s">
        <v>111</v>
      </c>
      <c r="I119" s="193" t="s">
        <v>112</v>
      </c>
      <c r="J119" s="193" t="s">
        <v>101</v>
      </c>
      <c r="K119" s="194" t="s">
        <v>113</v>
      </c>
      <c r="L119" s="195"/>
      <c r="M119" s="99" t="s">
        <v>1</v>
      </c>
      <c r="N119" s="100" t="s">
        <v>37</v>
      </c>
      <c r="O119" s="100" t="s">
        <v>114</v>
      </c>
      <c r="P119" s="100" t="s">
        <v>115</v>
      </c>
      <c r="Q119" s="100" t="s">
        <v>116</v>
      </c>
      <c r="R119" s="100" t="s">
        <v>117</v>
      </c>
      <c r="S119" s="100" t="s">
        <v>118</v>
      </c>
      <c r="T119" s="101" t="s">
        <v>119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120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103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72</v>
      </c>
      <c r="E121" s="204" t="s">
        <v>121</v>
      </c>
      <c r="F121" s="204" t="s">
        <v>122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P122+P130+P140</f>
        <v>0</v>
      </c>
      <c r="Q121" s="209"/>
      <c r="R121" s="210">
        <f>R122+R130+R140</f>
        <v>0</v>
      </c>
      <c r="S121" s="209"/>
      <c r="T121" s="211">
        <f>T122+T130+T140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81</v>
      </c>
      <c r="AT121" s="213" t="s">
        <v>72</v>
      </c>
      <c r="AU121" s="213" t="s">
        <v>73</v>
      </c>
      <c r="AY121" s="212" t="s">
        <v>123</v>
      </c>
      <c r="BK121" s="214">
        <f>BK122+BK130+BK140</f>
        <v>0</v>
      </c>
    </row>
    <row r="122" s="12" customFormat="1" ht="22.8" customHeight="1">
      <c r="A122" s="12"/>
      <c r="B122" s="201"/>
      <c r="C122" s="202"/>
      <c r="D122" s="203" t="s">
        <v>72</v>
      </c>
      <c r="E122" s="215" t="s">
        <v>124</v>
      </c>
      <c r="F122" s="215" t="s">
        <v>125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SUM(P123:P129)</f>
        <v>0</v>
      </c>
      <c r="Q122" s="209"/>
      <c r="R122" s="210">
        <f>SUM(R123:R129)</f>
        <v>0</v>
      </c>
      <c r="S122" s="209"/>
      <c r="T122" s="211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81</v>
      </c>
      <c r="AY122" s="212" t="s">
        <v>123</v>
      </c>
      <c r="BK122" s="214">
        <f>SUM(BK123:BK129)</f>
        <v>0</v>
      </c>
    </row>
    <row r="123" s="2" customFormat="1" ht="24.15" customHeight="1">
      <c r="A123" s="37"/>
      <c r="B123" s="38"/>
      <c r="C123" s="217" t="s">
        <v>81</v>
      </c>
      <c r="D123" s="217" t="s">
        <v>126</v>
      </c>
      <c r="E123" s="218" t="s">
        <v>127</v>
      </c>
      <c r="F123" s="219" t="s">
        <v>128</v>
      </c>
      <c r="G123" s="220" t="s">
        <v>129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38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130</v>
      </c>
      <c r="AT123" s="228" t="s">
        <v>126</v>
      </c>
      <c r="AU123" s="228" t="s">
        <v>83</v>
      </c>
      <c r="AY123" s="16" t="s">
        <v>123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81</v>
      </c>
      <c r="BK123" s="229">
        <f>ROUND(I123*H123,2)</f>
        <v>0</v>
      </c>
      <c r="BL123" s="16" t="s">
        <v>130</v>
      </c>
      <c r="BM123" s="228" t="s">
        <v>131</v>
      </c>
    </row>
    <row r="124" s="2" customFormat="1" ht="16.5" customHeight="1">
      <c r="A124" s="37"/>
      <c r="B124" s="38"/>
      <c r="C124" s="217" t="s">
        <v>83</v>
      </c>
      <c r="D124" s="217" t="s">
        <v>126</v>
      </c>
      <c r="E124" s="218" t="s">
        <v>132</v>
      </c>
      <c r="F124" s="219" t="s">
        <v>133</v>
      </c>
      <c r="G124" s="220" t="s">
        <v>129</v>
      </c>
      <c r="H124" s="221">
        <v>1</v>
      </c>
      <c r="I124" s="222"/>
      <c r="J124" s="223">
        <f>ROUND(I124*H124,2)</f>
        <v>0</v>
      </c>
      <c r="K124" s="219" t="s">
        <v>134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135</v>
      </c>
      <c r="AT124" s="228" t="s">
        <v>126</v>
      </c>
      <c r="AU124" s="228" t="s">
        <v>83</v>
      </c>
      <c r="AY124" s="16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135</v>
      </c>
      <c r="BM124" s="228" t="s">
        <v>136</v>
      </c>
    </row>
    <row r="125" s="13" customFormat="1">
      <c r="A125" s="13"/>
      <c r="B125" s="230"/>
      <c r="C125" s="231"/>
      <c r="D125" s="232" t="s">
        <v>137</v>
      </c>
      <c r="E125" s="233" t="s">
        <v>1</v>
      </c>
      <c r="F125" s="234" t="s">
        <v>138</v>
      </c>
      <c r="G125" s="231"/>
      <c r="H125" s="235">
        <v>1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137</v>
      </c>
      <c r="AU125" s="241" t="s">
        <v>83</v>
      </c>
      <c r="AV125" s="13" t="s">
        <v>83</v>
      </c>
      <c r="AW125" s="13" t="s">
        <v>30</v>
      </c>
      <c r="AX125" s="13" t="s">
        <v>73</v>
      </c>
      <c r="AY125" s="241" t="s">
        <v>123</v>
      </c>
    </row>
    <row r="126" s="14" customFormat="1">
      <c r="A126" s="14"/>
      <c r="B126" s="242"/>
      <c r="C126" s="243"/>
      <c r="D126" s="232" t="s">
        <v>137</v>
      </c>
      <c r="E126" s="244" t="s">
        <v>1</v>
      </c>
      <c r="F126" s="245" t="s">
        <v>139</v>
      </c>
      <c r="G126" s="243"/>
      <c r="H126" s="246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137</v>
      </c>
      <c r="AU126" s="252" t="s">
        <v>83</v>
      </c>
      <c r="AV126" s="14" t="s">
        <v>135</v>
      </c>
      <c r="AW126" s="14" t="s">
        <v>30</v>
      </c>
      <c r="AX126" s="14" t="s">
        <v>81</v>
      </c>
      <c r="AY126" s="252" t="s">
        <v>123</v>
      </c>
    </row>
    <row r="127" s="2" customFormat="1" ht="16.5" customHeight="1">
      <c r="A127" s="37"/>
      <c r="B127" s="38"/>
      <c r="C127" s="217" t="s">
        <v>140</v>
      </c>
      <c r="D127" s="217" t="s">
        <v>126</v>
      </c>
      <c r="E127" s="218" t="s">
        <v>141</v>
      </c>
      <c r="F127" s="219" t="s">
        <v>142</v>
      </c>
      <c r="G127" s="220" t="s">
        <v>129</v>
      </c>
      <c r="H127" s="221">
        <v>1</v>
      </c>
      <c r="I127" s="222"/>
      <c r="J127" s="223">
        <f>ROUND(I127*H127,2)</f>
        <v>0</v>
      </c>
      <c r="K127" s="219" t="s">
        <v>134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130</v>
      </c>
      <c r="AT127" s="228" t="s">
        <v>126</v>
      </c>
      <c r="AU127" s="228" t="s">
        <v>83</v>
      </c>
      <c r="AY127" s="16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130</v>
      </c>
      <c r="BM127" s="228" t="s">
        <v>143</v>
      </c>
    </row>
    <row r="128" s="2" customFormat="1" ht="16.5" customHeight="1">
      <c r="A128" s="37"/>
      <c r="B128" s="38"/>
      <c r="C128" s="217" t="s">
        <v>135</v>
      </c>
      <c r="D128" s="217" t="s">
        <v>126</v>
      </c>
      <c r="E128" s="218" t="s">
        <v>144</v>
      </c>
      <c r="F128" s="219" t="s">
        <v>145</v>
      </c>
      <c r="G128" s="220" t="s">
        <v>129</v>
      </c>
      <c r="H128" s="221">
        <v>1</v>
      </c>
      <c r="I128" s="222"/>
      <c r="J128" s="223">
        <f>ROUND(I128*H128,2)</f>
        <v>0</v>
      </c>
      <c r="K128" s="219" t="s">
        <v>134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130</v>
      </c>
      <c r="AT128" s="228" t="s">
        <v>126</v>
      </c>
      <c r="AU128" s="228" t="s">
        <v>83</v>
      </c>
      <c r="AY128" s="16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130</v>
      </c>
      <c r="BM128" s="228" t="s">
        <v>146</v>
      </c>
    </row>
    <row r="129" s="2" customFormat="1" ht="16.5" customHeight="1">
      <c r="A129" s="37"/>
      <c r="B129" s="38"/>
      <c r="C129" s="217" t="s">
        <v>147</v>
      </c>
      <c r="D129" s="217" t="s">
        <v>126</v>
      </c>
      <c r="E129" s="218" t="s">
        <v>148</v>
      </c>
      <c r="F129" s="219" t="s">
        <v>149</v>
      </c>
      <c r="G129" s="220" t="s">
        <v>129</v>
      </c>
      <c r="H129" s="221">
        <v>1</v>
      </c>
      <c r="I129" s="222"/>
      <c r="J129" s="223">
        <f>ROUND(I129*H129,2)</f>
        <v>0</v>
      </c>
      <c r="K129" s="219" t="s">
        <v>134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130</v>
      </c>
      <c r="AT129" s="228" t="s">
        <v>126</v>
      </c>
      <c r="AU129" s="228" t="s">
        <v>83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130</v>
      </c>
      <c r="BM129" s="228" t="s">
        <v>150</v>
      </c>
    </row>
    <row r="130" s="12" customFormat="1" ht="22.8" customHeight="1">
      <c r="A130" s="12"/>
      <c r="B130" s="201"/>
      <c r="C130" s="202"/>
      <c r="D130" s="203" t="s">
        <v>72</v>
      </c>
      <c r="E130" s="215" t="s">
        <v>151</v>
      </c>
      <c r="F130" s="215" t="s">
        <v>152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SUM(P131:P139)</f>
        <v>0</v>
      </c>
      <c r="Q130" s="209"/>
      <c r="R130" s="210">
        <f>SUM(R131:R139)</f>
        <v>0</v>
      </c>
      <c r="S130" s="209"/>
      <c r="T130" s="211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81</v>
      </c>
      <c r="AT130" s="213" t="s">
        <v>72</v>
      </c>
      <c r="AU130" s="213" t="s">
        <v>81</v>
      </c>
      <c r="AY130" s="212" t="s">
        <v>123</v>
      </c>
      <c r="BK130" s="214">
        <f>SUM(BK131:BK139)</f>
        <v>0</v>
      </c>
    </row>
    <row r="131" s="2" customFormat="1" ht="16.5" customHeight="1">
      <c r="A131" s="37"/>
      <c r="B131" s="38"/>
      <c r="C131" s="217" t="s">
        <v>153</v>
      </c>
      <c r="D131" s="217" t="s">
        <v>126</v>
      </c>
      <c r="E131" s="218" t="s">
        <v>154</v>
      </c>
      <c r="F131" s="219" t="s">
        <v>152</v>
      </c>
      <c r="G131" s="220" t="s">
        <v>129</v>
      </c>
      <c r="H131" s="221">
        <v>1</v>
      </c>
      <c r="I131" s="222"/>
      <c r="J131" s="223">
        <f>ROUND(I131*H131,2)</f>
        <v>0</v>
      </c>
      <c r="K131" s="219" t="s">
        <v>134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135</v>
      </c>
      <c r="AT131" s="228" t="s">
        <v>126</v>
      </c>
      <c r="AU131" s="228" t="s">
        <v>83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135</v>
      </c>
      <c r="BM131" s="228" t="s">
        <v>155</v>
      </c>
    </row>
    <row r="132" s="13" customFormat="1">
      <c r="A132" s="13"/>
      <c r="B132" s="230"/>
      <c r="C132" s="231"/>
      <c r="D132" s="232" t="s">
        <v>137</v>
      </c>
      <c r="E132" s="233" t="s">
        <v>1</v>
      </c>
      <c r="F132" s="234" t="s">
        <v>138</v>
      </c>
      <c r="G132" s="231"/>
      <c r="H132" s="235">
        <v>1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137</v>
      </c>
      <c r="AU132" s="241" t="s">
        <v>83</v>
      </c>
      <c r="AV132" s="13" t="s">
        <v>83</v>
      </c>
      <c r="AW132" s="13" t="s">
        <v>30</v>
      </c>
      <c r="AX132" s="13" t="s">
        <v>73</v>
      </c>
      <c r="AY132" s="241" t="s">
        <v>123</v>
      </c>
    </row>
    <row r="133" s="14" customFormat="1">
      <c r="A133" s="14"/>
      <c r="B133" s="242"/>
      <c r="C133" s="243"/>
      <c r="D133" s="232" t="s">
        <v>137</v>
      </c>
      <c r="E133" s="244" t="s">
        <v>1</v>
      </c>
      <c r="F133" s="245" t="s">
        <v>139</v>
      </c>
      <c r="G133" s="243"/>
      <c r="H133" s="246">
        <v>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137</v>
      </c>
      <c r="AU133" s="252" t="s">
        <v>83</v>
      </c>
      <c r="AV133" s="14" t="s">
        <v>135</v>
      </c>
      <c r="AW133" s="14" t="s">
        <v>30</v>
      </c>
      <c r="AX133" s="14" t="s">
        <v>81</v>
      </c>
      <c r="AY133" s="252" t="s">
        <v>123</v>
      </c>
    </row>
    <row r="134" s="2" customFormat="1" ht="16.5" customHeight="1">
      <c r="A134" s="37"/>
      <c r="B134" s="38"/>
      <c r="C134" s="217" t="s">
        <v>156</v>
      </c>
      <c r="D134" s="217" t="s">
        <v>126</v>
      </c>
      <c r="E134" s="218" t="s">
        <v>157</v>
      </c>
      <c r="F134" s="219" t="s">
        <v>158</v>
      </c>
      <c r="G134" s="220" t="s">
        <v>129</v>
      </c>
      <c r="H134" s="221">
        <v>1</v>
      </c>
      <c r="I134" s="222"/>
      <c r="J134" s="223">
        <f>ROUND(I134*H134,2)</f>
        <v>0</v>
      </c>
      <c r="K134" s="219" t="s">
        <v>134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135</v>
      </c>
      <c r="AT134" s="228" t="s">
        <v>126</v>
      </c>
      <c r="AU134" s="228" t="s">
        <v>83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135</v>
      </c>
      <c r="BM134" s="228" t="s">
        <v>159</v>
      </c>
    </row>
    <row r="135" s="13" customFormat="1">
      <c r="A135" s="13"/>
      <c r="B135" s="230"/>
      <c r="C135" s="231"/>
      <c r="D135" s="232" t="s">
        <v>137</v>
      </c>
      <c r="E135" s="233" t="s">
        <v>1</v>
      </c>
      <c r="F135" s="234" t="s">
        <v>138</v>
      </c>
      <c r="G135" s="231"/>
      <c r="H135" s="235">
        <v>1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137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123</v>
      </c>
    </row>
    <row r="136" s="14" customFormat="1">
      <c r="A136" s="14"/>
      <c r="B136" s="242"/>
      <c r="C136" s="243"/>
      <c r="D136" s="232" t="s">
        <v>137</v>
      </c>
      <c r="E136" s="244" t="s">
        <v>1</v>
      </c>
      <c r="F136" s="245" t="s">
        <v>139</v>
      </c>
      <c r="G136" s="243"/>
      <c r="H136" s="246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137</v>
      </c>
      <c r="AU136" s="252" t="s">
        <v>83</v>
      </c>
      <c r="AV136" s="14" t="s">
        <v>135</v>
      </c>
      <c r="AW136" s="14" t="s">
        <v>30</v>
      </c>
      <c r="AX136" s="14" t="s">
        <v>81</v>
      </c>
      <c r="AY136" s="252" t="s">
        <v>123</v>
      </c>
    </row>
    <row r="137" s="2" customFormat="1" ht="16.5" customHeight="1">
      <c r="A137" s="37"/>
      <c r="B137" s="38"/>
      <c r="C137" s="217" t="s">
        <v>160</v>
      </c>
      <c r="D137" s="217" t="s">
        <v>126</v>
      </c>
      <c r="E137" s="218" t="s">
        <v>161</v>
      </c>
      <c r="F137" s="219" t="s">
        <v>162</v>
      </c>
      <c r="G137" s="220" t="s">
        <v>129</v>
      </c>
      <c r="H137" s="221">
        <v>1</v>
      </c>
      <c r="I137" s="222"/>
      <c r="J137" s="223">
        <f>ROUND(I137*H137,2)</f>
        <v>0</v>
      </c>
      <c r="K137" s="219" t="s">
        <v>134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135</v>
      </c>
      <c r="AT137" s="228" t="s">
        <v>126</v>
      </c>
      <c r="AU137" s="228" t="s">
        <v>83</v>
      </c>
      <c r="AY137" s="16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135</v>
      </c>
      <c r="BM137" s="228" t="s">
        <v>163</v>
      </c>
    </row>
    <row r="138" s="13" customFormat="1">
      <c r="A138" s="13"/>
      <c r="B138" s="230"/>
      <c r="C138" s="231"/>
      <c r="D138" s="232" t="s">
        <v>137</v>
      </c>
      <c r="E138" s="233" t="s">
        <v>1</v>
      </c>
      <c r="F138" s="234" t="s">
        <v>138</v>
      </c>
      <c r="G138" s="231"/>
      <c r="H138" s="235">
        <v>1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123</v>
      </c>
    </row>
    <row r="139" s="14" customFormat="1">
      <c r="A139" s="14"/>
      <c r="B139" s="242"/>
      <c r="C139" s="243"/>
      <c r="D139" s="232" t="s">
        <v>137</v>
      </c>
      <c r="E139" s="244" t="s">
        <v>1</v>
      </c>
      <c r="F139" s="245" t="s">
        <v>139</v>
      </c>
      <c r="G139" s="243"/>
      <c r="H139" s="246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137</v>
      </c>
      <c r="AU139" s="252" t="s">
        <v>83</v>
      </c>
      <c r="AV139" s="14" t="s">
        <v>135</v>
      </c>
      <c r="AW139" s="14" t="s">
        <v>30</v>
      </c>
      <c r="AX139" s="14" t="s">
        <v>81</v>
      </c>
      <c r="AY139" s="252" t="s">
        <v>123</v>
      </c>
    </row>
    <row r="140" s="12" customFormat="1" ht="22.8" customHeight="1">
      <c r="A140" s="12"/>
      <c r="B140" s="201"/>
      <c r="C140" s="202"/>
      <c r="D140" s="203" t="s">
        <v>72</v>
      </c>
      <c r="E140" s="215" t="s">
        <v>164</v>
      </c>
      <c r="F140" s="215" t="s">
        <v>165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SUM(P141:P143)</f>
        <v>0</v>
      </c>
      <c r="Q140" s="209"/>
      <c r="R140" s="210">
        <f>SUM(R141:R143)</f>
        <v>0</v>
      </c>
      <c r="S140" s="209"/>
      <c r="T140" s="211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81</v>
      </c>
      <c r="AT140" s="213" t="s">
        <v>72</v>
      </c>
      <c r="AU140" s="213" t="s">
        <v>81</v>
      </c>
      <c r="AY140" s="212" t="s">
        <v>123</v>
      </c>
      <c r="BK140" s="214">
        <f>SUM(BK141:BK143)</f>
        <v>0</v>
      </c>
    </row>
    <row r="141" s="2" customFormat="1" ht="16.5" customHeight="1">
      <c r="A141" s="37"/>
      <c r="B141" s="38"/>
      <c r="C141" s="217" t="s">
        <v>166</v>
      </c>
      <c r="D141" s="217" t="s">
        <v>126</v>
      </c>
      <c r="E141" s="218" t="s">
        <v>167</v>
      </c>
      <c r="F141" s="219" t="s">
        <v>168</v>
      </c>
      <c r="G141" s="220" t="s">
        <v>129</v>
      </c>
      <c r="H141" s="221">
        <v>1</v>
      </c>
      <c r="I141" s="222"/>
      <c r="J141" s="223">
        <f>ROUND(I141*H141,2)</f>
        <v>0</v>
      </c>
      <c r="K141" s="219" t="s">
        <v>134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135</v>
      </c>
      <c r="AT141" s="228" t="s">
        <v>126</v>
      </c>
      <c r="AU141" s="228" t="s">
        <v>83</v>
      </c>
      <c r="AY141" s="16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135</v>
      </c>
      <c r="BM141" s="228" t="s">
        <v>169</v>
      </c>
    </row>
    <row r="142" s="13" customFormat="1">
      <c r="A142" s="13"/>
      <c r="B142" s="230"/>
      <c r="C142" s="231"/>
      <c r="D142" s="232" t="s">
        <v>137</v>
      </c>
      <c r="E142" s="233" t="s">
        <v>1</v>
      </c>
      <c r="F142" s="234" t="s">
        <v>138</v>
      </c>
      <c r="G142" s="231"/>
      <c r="H142" s="235">
        <v>1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137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123</v>
      </c>
    </row>
    <row r="143" s="14" customFormat="1">
      <c r="A143" s="14"/>
      <c r="B143" s="242"/>
      <c r="C143" s="243"/>
      <c r="D143" s="232" t="s">
        <v>137</v>
      </c>
      <c r="E143" s="244" t="s">
        <v>1</v>
      </c>
      <c r="F143" s="245" t="s">
        <v>139</v>
      </c>
      <c r="G143" s="243"/>
      <c r="H143" s="246">
        <v>1</v>
      </c>
      <c r="I143" s="247"/>
      <c r="J143" s="243"/>
      <c r="K143" s="243"/>
      <c r="L143" s="248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137</v>
      </c>
      <c r="AU143" s="252" t="s">
        <v>83</v>
      </c>
      <c r="AV143" s="14" t="s">
        <v>135</v>
      </c>
      <c r="AW143" s="14" t="s">
        <v>30</v>
      </c>
      <c r="AX143" s="14" t="s">
        <v>81</v>
      </c>
      <c r="AY143" s="252" t="s">
        <v>123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frDUwvkaU6mAJJsY0VJxi7SdpJZxrrG5VSaGEd5gLd1HPxafODuN83AeSemP9mj2ThjuKJqOI5GFeRNIskKLew==" hashValue="C8B3R5QPab3VtnhNeBrVOc9OCwIIs9ku3MnAFe426muIS1RS/LjFaMxozX8g6MoqXBdIKZ8vXjADcmh4MSRXFw==" algorithmName="SHA-512" password="CC35"/>
  <autoFilter ref="C119:K14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Touškov – Čemínská ul. – rekonstrukce kanalizace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20. 10. 2025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ROUND((SUM(BE124:BE242)),  2)</f>
        <v>0</v>
      </c>
      <c r="G33" s="37"/>
      <c r="H33" s="37"/>
      <c r="I33" s="154">
        <v>0.20999999999999999</v>
      </c>
      <c r="J33" s="153">
        <f>ROUND(((SUM(BE124:BE242))*I33),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ROUND((SUM(BF124:BF242)),  2)</f>
        <v>0</v>
      </c>
      <c r="G34" s="37"/>
      <c r="H34" s="37"/>
      <c r="I34" s="154">
        <v>0.12</v>
      </c>
      <c r="J34" s="153">
        <f>ROUND(((SUM(BF124:BF242))*I34),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ROUND((SUM(BH124:BH242)),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Touškov – Čemínská ul. – rekonstrukce kanalizace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SO110 -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20. 10. 2025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171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172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173</v>
      </c>
      <c r="E99" s="187"/>
      <c r="F99" s="187"/>
      <c r="G99" s="187"/>
      <c r="H99" s="187"/>
      <c r="I99" s="187"/>
      <c r="J99" s="188">
        <f>J162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174</v>
      </c>
      <c r="E100" s="187"/>
      <c r="F100" s="187"/>
      <c r="G100" s="187"/>
      <c r="H100" s="187"/>
      <c r="I100" s="187"/>
      <c r="J100" s="188">
        <f>J169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175</v>
      </c>
      <c r="E101" s="187"/>
      <c r="F101" s="187"/>
      <c r="G101" s="187"/>
      <c r="H101" s="187"/>
      <c r="I101" s="187"/>
      <c r="J101" s="188">
        <f>J172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176</v>
      </c>
      <c r="E102" s="187"/>
      <c r="F102" s="187"/>
      <c r="G102" s="187"/>
      <c r="H102" s="187"/>
      <c r="I102" s="187"/>
      <c r="J102" s="188">
        <f>J189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177</v>
      </c>
      <c r="E103" s="187"/>
      <c r="F103" s="187"/>
      <c r="G103" s="187"/>
      <c r="H103" s="187"/>
      <c r="I103" s="187"/>
      <c r="J103" s="188">
        <f>J225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178</v>
      </c>
      <c r="E104" s="187"/>
      <c r="F104" s="187"/>
      <c r="G104" s="187"/>
      <c r="H104" s="187"/>
      <c r="I104" s="187"/>
      <c r="J104" s="188">
        <f>J241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108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Touškov – Čemínská ul. – rekonstrukce kanalizace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SO110 - Komunikace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20. 10. 2025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109</v>
      </c>
      <c r="D123" s="193" t="s">
        <v>58</v>
      </c>
      <c r="E123" s="193" t="s">
        <v>54</v>
      </c>
      <c r="F123" s="193" t="s">
        <v>55</v>
      </c>
      <c r="G123" s="193" t="s">
        <v>110</v>
      </c>
      <c r="H123" s="193" t="s">
        <v>111</v>
      </c>
      <c r="I123" s="193" t="s">
        <v>112</v>
      </c>
      <c r="J123" s="193" t="s">
        <v>101</v>
      </c>
      <c r="K123" s="194" t="s">
        <v>113</v>
      </c>
      <c r="L123" s="195"/>
      <c r="M123" s="99" t="s">
        <v>1</v>
      </c>
      <c r="N123" s="100" t="s">
        <v>37</v>
      </c>
      <c r="O123" s="100" t="s">
        <v>114</v>
      </c>
      <c r="P123" s="100" t="s">
        <v>115</v>
      </c>
      <c r="Q123" s="100" t="s">
        <v>116</v>
      </c>
      <c r="R123" s="100" t="s">
        <v>117</v>
      </c>
      <c r="S123" s="100" t="s">
        <v>118</v>
      </c>
      <c r="T123" s="101" t="s">
        <v>119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120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4155.8317549999992</v>
      </c>
      <c r="S124" s="103"/>
      <c r="T124" s="199">
        <f>T125</f>
        <v>1531.4850000000001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103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72</v>
      </c>
      <c r="E125" s="204" t="s">
        <v>179</v>
      </c>
      <c r="F125" s="204" t="s">
        <v>180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P126+P162+P169+P172+P189+P225+P241</f>
        <v>0</v>
      </c>
      <c r="Q125" s="209"/>
      <c r="R125" s="210">
        <f>R126+R162+R169+R172+R189+R225+R241</f>
        <v>4155.8317549999992</v>
      </c>
      <c r="S125" s="209"/>
      <c r="T125" s="211">
        <f>T126+T162+T169+T172+T189+T225+T241</f>
        <v>1531.4850000000001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123</v>
      </c>
      <c r="BK125" s="214">
        <f>BK126+BK162+BK169+BK172+BK189+BK225+BK241</f>
        <v>0</v>
      </c>
    </row>
    <row r="126" s="12" customFormat="1" ht="22.8" customHeight="1">
      <c r="A126" s="12"/>
      <c r="B126" s="201"/>
      <c r="C126" s="202"/>
      <c r="D126" s="203" t="s">
        <v>72</v>
      </c>
      <c r="E126" s="215" t="s">
        <v>81</v>
      </c>
      <c r="F126" s="215" t="s">
        <v>181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SUM(P127:P161)</f>
        <v>0</v>
      </c>
      <c r="Q126" s="209"/>
      <c r="R126" s="210">
        <f>SUM(R127:R161)</f>
        <v>1851.8264999999999</v>
      </c>
      <c r="S126" s="209"/>
      <c r="T126" s="211">
        <f>SUM(T127:T161)</f>
        <v>1531.4850000000001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123</v>
      </c>
      <c r="BK126" s="214">
        <f>SUM(BK127:BK161)</f>
        <v>0</v>
      </c>
    </row>
    <row r="127" s="2" customFormat="1" ht="66.75" customHeight="1">
      <c r="A127" s="37"/>
      <c r="B127" s="38"/>
      <c r="C127" s="217" t="s">
        <v>81</v>
      </c>
      <c r="D127" s="217" t="s">
        <v>126</v>
      </c>
      <c r="E127" s="218" t="s">
        <v>182</v>
      </c>
      <c r="F127" s="219" t="s">
        <v>183</v>
      </c>
      <c r="G127" s="220" t="s">
        <v>184</v>
      </c>
      <c r="H127" s="221">
        <v>1555</v>
      </c>
      <c r="I127" s="222"/>
      <c r="J127" s="223">
        <f>ROUND(I127*H127,2)</f>
        <v>0</v>
      </c>
      <c r="K127" s="219" t="s">
        <v>134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0.44</v>
      </c>
      <c r="T127" s="227">
        <f>S127*H127</f>
        <v>684.20000000000005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135</v>
      </c>
      <c r="AT127" s="228" t="s">
        <v>126</v>
      </c>
      <c r="AU127" s="228" t="s">
        <v>83</v>
      </c>
      <c r="AY127" s="16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135</v>
      </c>
      <c r="BM127" s="228" t="s">
        <v>185</v>
      </c>
    </row>
    <row r="128" s="13" customFormat="1">
      <c r="A128" s="13"/>
      <c r="B128" s="230"/>
      <c r="C128" s="231"/>
      <c r="D128" s="232" t="s">
        <v>137</v>
      </c>
      <c r="E128" s="233" t="s">
        <v>1</v>
      </c>
      <c r="F128" s="234" t="s">
        <v>186</v>
      </c>
      <c r="G128" s="231"/>
      <c r="H128" s="235">
        <v>1555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137</v>
      </c>
      <c r="AU128" s="241" t="s">
        <v>83</v>
      </c>
      <c r="AV128" s="13" t="s">
        <v>83</v>
      </c>
      <c r="AW128" s="13" t="s">
        <v>30</v>
      </c>
      <c r="AX128" s="13" t="s">
        <v>81</v>
      </c>
      <c r="AY128" s="241" t="s">
        <v>123</v>
      </c>
    </row>
    <row r="129" s="2" customFormat="1" ht="55.5" customHeight="1">
      <c r="A129" s="37"/>
      <c r="B129" s="38"/>
      <c r="C129" s="217" t="s">
        <v>83</v>
      </c>
      <c r="D129" s="217" t="s">
        <v>126</v>
      </c>
      <c r="E129" s="218" t="s">
        <v>187</v>
      </c>
      <c r="F129" s="219" t="s">
        <v>188</v>
      </c>
      <c r="G129" s="220" t="s">
        <v>184</v>
      </c>
      <c r="H129" s="221">
        <v>1555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0.00029999999999999997</v>
      </c>
      <c r="R129" s="226">
        <f>Q129*H129</f>
        <v>0.46649999999999997</v>
      </c>
      <c r="S129" s="226">
        <v>0.51200000000000001</v>
      </c>
      <c r="T129" s="227">
        <f>S129*H129</f>
        <v>796.15999999999997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135</v>
      </c>
      <c r="AT129" s="228" t="s">
        <v>126</v>
      </c>
      <c r="AU129" s="228" t="s">
        <v>83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135</v>
      </c>
      <c r="BM129" s="228" t="s">
        <v>189</v>
      </c>
    </row>
    <row r="130" s="13" customFormat="1">
      <c r="A130" s="13"/>
      <c r="B130" s="230"/>
      <c r="C130" s="231"/>
      <c r="D130" s="232" t="s">
        <v>137</v>
      </c>
      <c r="E130" s="233" t="s">
        <v>1</v>
      </c>
      <c r="F130" s="234" t="s">
        <v>186</v>
      </c>
      <c r="G130" s="231"/>
      <c r="H130" s="235">
        <v>1555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137</v>
      </c>
      <c r="AU130" s="241" t="s">
        <v>83</v>
      </c>
      <c r="AV130" s="13" t="s">
        <v>83</v>
      </c>
      <c r="AW130" s="13" t="s">
        <v>30</v>
      </c>
      <c r="AX130" s="13" t="s">
        <v>81</v>
      </c>
      <c r="AY130" s="241" t="s">
        <v>123</v>
      </c>
    </row>
    <row r="131" s="2" customFormat="1" ht="44.25" customHeight="1">
      <c r="A131" s="37"/>
      <c r="B131" s="38"/>
      <c r="C131" s="217" t="s">
        <v>140</v>
      </c>
      <c r="D131" s="217" t="s">
        <v>126</v>
      </c>
      <c r="E131" s="218" t="s">
        <v>190</v>
      </c>
      <c r="F131" s="219" t="s">
        <v>191</v>
      </c>
      <c r="G131" s="220" t="s">
        <v>192</v>
      </c>
      <c r="H131" s="221">
        <v>399</v>
      </c>
      <c r="I131" s="222"/>
      <c r="J131" s="223">
        <f>ROUND(I131*H131,2)</f>
        <v>0</v>
      </c>
      <c r="K131" s="219" t="s">
        <v>134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0.11500000000000001</v>
      </c>
      <c r="T131" s="227">
        <f>S131*H131</f>
        <v>45.885000000000005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135</v>
      </c>
      <c r="AT131" s="228" t="s">
        <v>126</v>
      </c>
      <c r="AU131" s="228" t="s">
        <v>83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135</v>
      </c>
      <c r="BM131" s="228" t="s">
        <v>193</v>
      </c>
    </row>
    <row r="132" s="13" customFormat="1">
      <c r="A132" s="13"/>
      <c r="B132" s="230"/>
      <c r="C132" s="231"/>
      <c r="D132" s="232" t="s">
        <v>137</v>
      </c>
      <c r="E132" s="233" t="s">
        <v>1</v>
      </c>
      <c r="F132" s="234" t="s">
        <v>194</v>
      </c>
      <c r="G132" s="231"/>
      <c r="H132" s="235">
        <v>399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137</v>
      </c>
      <c r="AU132" s="241" t="s">
        <v>83</v>
      </c>
      <c r="AV132" s="13" t="s">
        <v>83</v>
      </c>
      <c r="AW132" s="13" t="s">
        <v>30</v>
      </c>
      <c r="AX132" s="13" t="s">
        <v>81</v>
      </c>
      <c r="AY132" s="241" t="s">
        <v>123</v>
      </c>
    </row>
    <row r="133" s="2" customFormat="1" ht="37.8" customHeight="1">
      <c r="A133" s="37"/>
      <c r="B133" s="38"/>
      <c r="C133" s="217" t="s">
        <v>135</v>
      </c>
      <c r="D133" s="217" t="s">
        <v>126</v>
      </c>
      <c r="E133" s="218" t="s">
        <v>195</v>
      </c>
      <c r="F133" s="219" t="s">
        <v>196</v>
      </c>
      <c r="G133" s="220" t="s">
        <v>192</v>
      </c>
      <c r="H133" s="221">
        <v>131</v>
      </c>
      <c r="I133" s="222"/>
      <c r="J133" s="223">
        <f>ROUND(I133*H133,2)</f>
        <v>0</v>
      </c>
      <c r="K133" s="219" t="s">
        <v>134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0.040000000000000001</v>
      </c>
      <c r="T133" s="227">
        <f>S133*H133</f>
        <v>5.2400000000000002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135</v>
      </c>
      <c r="AT133" s="228" t="s">
        <v>126</v>
      </c>
      <c r="AU133" s="228" t="s">
        <v>83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135</v>
      </c>
      <c r="BM133" s="228" t="s">
        <v>197</v>
      </c>
    </row>
    <row r="134" s="13" customFormat="1">
      <c r="A134" s="13"/>
      <c r="B134" s="230"/>
      <c r="C134" s="231"/>
      <c r="D134" s="232" t="s">
        <v>137</v>
      </c>
      <c r="E134" s="233" t="s">
        <v>1</v>
      </c>
      <c r="F134" s="234" t="s">
        <v>198</v>
      </c>
      <c r="G134" s="231"/>
      <c r="H134" s="235">
        <v>131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137</v>
      </c>
      <c r="AU134" s="241" t="s">
        <v>83</v>
      </c>
      <c r="AV134" s="13" t="s">
        <v>83</v>
      </c>
      <c r="AW134" s="13" t="s">
        <v>30</v>
      </c>
      <c r="AX134" s="13" t="s">
        <v>81</v>
      </c>
      <c r="AY134" s="241" t="s">
        <v>123</v>
      </c>
    </row>
    <row r="135" s="2" customFormat="1" ht="24.15" customHeight="1">
      <c r="A135" s="37"/>
      <c r="B135" s="38"/>
      <c r="C135" s="217" t="s">
        <v>147</v>
      </c>
      <c r="D135" s="217" t="s">
        <v>126</v>
      </c>
      <c r="E135" s="218" t="s">
        <v>199</v>
      </c>
      <c r="F135" s="219" t="s">
        <v>200</v>
      </c>
      <c r="G135" s="220" t="s">
        <v>184</v>
      </c>
      <c r="H135" s="221">
        <v>32</v>
      </c>
      <c r="I135" s="222"/>
      <c r="J135" s="223">
        <f>ROUND(I135*H135,2)</f>
        <v>0</v>
      </c>
      <c r="K135" s="219" t="s">
        <v>134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135</v>
      </c>
      <c r="AT135" s="228" t="s">
        <v>126</v>
      </c>
      <c r="AU135" s="228" t="s">
        <v>83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135</v>
      </c>
      <c r="BM135" s="228" t="s">
        <v>201</v>
      </c>
    </row>
    <row r="136" s="13" customFormat="1">
      <c r="A136" s="13"/>
      <c r="B136" s="230"/>
      <c r="C136" s="231"/>
      <c r="D136" s="232" t="s">
        <v>137</v>
      </c>
      <c r="E136" s="233" t="s">
        <v>1</v>
      </c>
      <c r="F136" s="234" t="s">
        <v>202</v>
      </c>
      <c r="G136" s="231"/>
      <c r="H136" s="235">
        <v>32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137</v>
      </c>
      <c r="AU136" s="241" t="s">
        <v>83</v>
      </c>
      <c r="AV136" s="13" t="s">
        <v>83</v>
      </c>
      <c r="AW136" s="13" t="s">
        <v>30</v>
      </c>
      <c r="AX136" s="13" t="s">
        <v>81</v>
      </c>
      <c r="AY136" s="241" t="s">
        <v>123</v>
      </c>
    </row>
    <row r="137" s="2" customFormat="1" ht="37.8" customHeight="1">
      <c r="A137" s="37"/>
      <c r="B137" s="38"/>
      <c r="C137" s="217" t="s">
        <v>153</v>
      </c>
      <c r="D137" s="217" t="s">
        <v>126</v>
      </c>
      <c r="E137" s="218" t="s">
        <v>203</v>
      </c>
      <c r="F137" s="219" t="s">
        <v>204</v>
      </c>
      <c r="G137" s="220" t="s">
        <v>205</v>
      </c>
      <c r="H137" s="221">
        <v>946.56500000000005</v>
      </c>
      <c r="I137" s="222"/>
      <c r="J137" s="223">
        <f>ROUND(I137*H137,2)</f>
        <v>0</v>
      </c>
      <c r="K137" s="219" t="s">
        <v>134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135</v>
      </c>
      <c r="AT137" s="228" t="s">
        <v>126</v>
      </c>
      <c r="AU137" s="228" t="s">
        <v>83</v>
      </c>
      <c r="AY137" s="16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135</v>
      </c>
      <c r="BM137" s="228" t="s">
        <v>206</v>
      </c>
    </row>
    <row r="138" s="13" customFormat="1">
      <c r="A138" s="13"/>
      <c r="B138" s="230"/>
      <c r="C138" s="231"/>
      <c r="D138" s="232" t="s">
        <v>137</v>
      </c>
      <c r="E138" s="233" t="s">
        <v>1</v>
      </c>
      <c r="F138" s="234" t="s">
        <v>207</v>
      </c>
      <c r="G138" s="231"/>
      <c r="H138" s="235">
        <v>763.27999999999997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123</v>
      </c>
    </row>
    <row r="139" s="13" customFormat="1">
      <c r="A139" s="13"/>
      <c r="B139" s="230"/>
      <c r="C139" s="231"/>
      <c r="D139" s="232" t="s">
        <v>137</v>
      </c>
      <c r="E139" s="233" t="s">
        <v>1</v>
      </c>
      <c r="F139" s="234" t="s">
        <v>208</v>
      </c>
      <c r="G139" s="231"/>
      <c r="H139" s="235">
        <v>89.534999999999997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123</v>
      </c>
    </row>
    <row r="140" s="13" customFormat="1">
      <c r="A140" s="13"/>
      <c r="B140" s="230"/>
      <c r="C140" s="231"/>
      <c r="D140" s="232" t="s">
        <v>137</v>
      </c>
      <c r="E140" s="233" t="s">
        <v>1</v>
      </c>
      <c r="F140" s="234" t="s">
        <v>209</v>
      </c>
      <c r="G140" s="231"/>
      <c r="H140" s="235">
        <v>793.5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137</v>
      </c>
      <c r="AU140" s="241" t="s">
        <v>83</v>
      </c>
      <c r="AV140" s="13" t="s">
        <v>83</v>
      </c>
      <c r="AW140" s="13" t="s">
        <v>30</v>
      </c>
      <c r="AX140" s="13" t="s">
        <v>73</v>
      </c>
      <c r="AY140" s="241" t="s">
        <v>123</v>
      </c>
    </row>
    <row r="141" s="13" customFormat="1">
      <c r="A141" s="13"/>
      <c r="B141" s="230"/>
      <c r="C141" s="231"/>
      <c r="D141" s="232" t="s">
        <v>137</v>
      </c>
      <c r="E141" s="233" t="s">
        <v>1</v>
      </c>
      <c r="F141" s="234" t="s">
        <v>210</v>
      </c>
      <c r="G141" s="231"/>
      <c r="H141" s="235">
        <v>-699.75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137</v>
      </c>
      <c r="AU141" s="241" t="s">
        <v>83</v>
      </c>
      <c r="AV141" s="13" t="s">
        <v>83</v>
      </c>
      <c r="AW141" s="13" t="s">
        <v>30</v>
      </c>
      <c r="AX141" s="13" t="s">
        <v>73</v>
      </c>
      <c r="AY141" s="241" t="s">
        <v>123</v>
      </c>
    </row>
    <row r="142" s="14" customFormat="1">
      <c r="A142" s="14"/>
      <c r="B142" s="242"/>
      <c r="C142" s="243"/>
      <c r="D142" s="232" t="s">
        <v>137</v>
      </c>
      <c r="E142" s="244" t="s">
        <v>1</v>
      </c>
      <c r="F142" s="245" t="s">
        <v>139</v>
      </c>
      <c r="G142" s="243"/>
      <c r="H142" s="246">
        <v>946.56500000000005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137</v>
      </c>
      <c r="AU142" s="252" t="s">
        <v>83</v>
      </c>
      <c r="AV142" s="14" t="s">
        <v>135</v>
      </c>
      <c r="AW142" s="14" t="s">
        <v>30</v>
      </c>
      <c r="AX142" s="14" t="s">
        <v>81</v>
      </c>
      <c r="AY142" s="252" t="s">
        <v>123</v>
      </c>
    </row>
    <row r="143" s="2" customFormat="1" ht="44.25" customHeight="1">
      <c r="A143" s="37"/>
      <c r="B143" s="38"/>
      <c r="C143" s="217" t="s">
        <v>156</v>
      </c>
      <c r="D143" s="217" t="s">
        <v>126</v>
      </c>
      <c r="E143" s="218" t="s">
        <v>211</v>
      </c>
      <c r="F143" s="219" t="s">
        <v>212</v>
      </c>
      <c r="G143" s="220" t="s">
        <v>205</v>
      </c>
      <c r="H143" s="221">
        <v>79</v>
      </c>
      <c r="I143" s="222"/>
      <c r="J143" s="223">
        <f>ROUND(I143*H143,2)</f>
        <v>0</v>
      </c>
      <c r="K143" s="219" t="s">
        <v>134</v>
      </c>
      <c r="L143" s="43"/>
      <c r="M143" s="224" t="s">
        <v>1</v>
      </c>
      <c r="N143" s="225" t="s">
        <v>38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135</v>
      </c>
      <c r="AT143" s="228" t="s">
        <v>126</v>
      </c>
      <c r="AU143" s="228" t="s">
        <v>83</v>
      </c>
      <c r="AY143" s="16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81</v>
      </c>
      <c r="BK143" s="229">
        <f>ROUND(I143*H143,2)</f>
        <v>0</v>
      </c>
      <c r="BL143" s="16" t="s">
        <v>135</v>
      </c>
      <c r="BM143" s="228" t="s">
        <v>213</v>
      </c>
    </row>
    <row r="144" s="13" customFormat="1">
      <c r="A144" s="13"/>
      <c r="B144" s="230"/>
      <c r="C144" s="231"/>
      <c r="D144" s="232" t="s">
        <v>137</v>
      </c>
      <c r="E144" s="233" t="s">
        <v>1</v>
      </c>
      <c r="F144" s="234" t="s">
        <v>214</v>
      </c>
      <c r="G144" s="231"/>
      <c r="H144" s="235">
        <v>79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137</v>
      </c>
      <c r="AU144" s="241" t="s">
        <v>83</v>
      </c>
      <c r="AV144" s="13" t="s">
        <v>83</v>
      </c>
      <c r="AW144" s="13" t="s">
        <v>30</v>
      </c>
      <c r="AX144" s="13" t="s">
        <v>81</v>
      </c>
      <c r="AY144" s="241" t="s">
        <v>123</v>
      </c>
    </row>
    <row r="145" s="2" customFormat="1" ht="62.7" customHeight="1">
      <c r="A145" s="37"/>
      <c r="B145" s="38"/>
      <c r="C145" s="217" t="s">
        <v>160</v>
      </c>
      <c r="D145" s="217" t="s">
        <v>126</v>
      </c>
      <c r="E145" s="218" t="s">
        <v>215</v>
      </c>
      <c r="F145" s="219" t="s">
        <v>216</v>
      </c>
      <c r="G145" s="220" t="s">
        <v>205</v>
      </c>
      <c r="H145" s="221">
        <v>1025.885</v>
      </c>
      <c r="I145" s="222"/>
      <c r="J145" s="223">
        <f>ROUND(I145*H145,2)</f>
        <v>0</v>
      </c>
      <c r="K145" s="219" t="s">
        <v>134</v>
      </c>
      <c r="L145" s="43"/>
      <c r="M145" s="224" t="s">
        <v>1</v>
      </c>
      <c r="N145" s="225" t="s">
        <v>38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135</v>
      </c>
      <c r="AT145" s="228" t="s">
        <v>126</v>
      </c>
      <c r="AU145" s="228" t="s">
        <v>83</v>
      </c>
      <c r="AY145" s="16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135</v>
      </c>
      <c r="BM145" s="228" t="s">
        <v>217</v>
      </c>
    </row>
    <row r="146" s="13" customFormat="1">
      <c r="A146" s="13"/>
      <c r="B146" s="230"/>
      <c r="C146" s="231"/>
      <c r="D146" s="232" t="s">
        <v>137</v>
      </c>
      <c r="E146" s="233" t="s">
        <v>1</v>
      </c>
      <c r="F146" s="234" t="s">
        <v>218</v>
      </c>
      <c r="G146" s="231"/>
      <c r="H146" s="235">
        <v>1025.5650000000001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137</v>
      </c>
      <c r="AU146" s="241" t="s">
        <v>83</v>
      </c>
      <c r="AV146" s="13" t="s">
        <v>83</v>
      </c>
      <c r="AW146" s="13" t="s">
        <v>30</v>
      </c>
      <c r="AX146" s="13" t="s">
        <v>73</v>
      </c>
      <c r="AY146" s="241" t="s">
        <v>123</v>
      </c>
    </row>
    <row r="147" s="13" customFormat="1">
      <c r="A147" s="13"/>
      <c r="B147" s="230"/>
      <c r="C147" s="231"/>
      <c r="D147" s="232" t="s">
        <v>137</v>
      </c>
      <c r="E147" s="233" t="s">
        <v>1</v>
      </c>
      <c r="F147" s="234" t="s">
        <v>219</v>
      </c>
      <c r="G147" s="231"/>
      <c r="H147" s="235">
        <v>0.32000000000000001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137</v>
      </c>
      <c r="AU147" s="241" t="s">
        <v>83</v>
      </c>
      <c r="AV147" s="13" t="s">
        <v>83</v>
      </c>
      <c r="AW147" s="13" t="s">
        <v>30</v>
      </c>
      <c r="AX147" s="13" t="s">
        <v>73</v>
      </c>
      <c r="AY147" s="241" t="s">
        <v>123</v>
      </c>
    </row>
    <row r="148" s="14" customFormat="1">
      <c r="A148" s="14"/>
      <c r="B148" s="242"/>
      <c r="C148" s="243"/>
      <c r="D148" s="232" t="s">
        <v>137</v>
      </c>
      <c r="E148" s="244" t="s">
        <v>1</v>
      </c>
      <c r="F148" s="245" t="s">
        <v>139</v>
      </c>
      <c r="G148" s="243"/>
      <c r="H148" s="246">
        <v>1025.885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137</v>
      </c>
      <c r="AU148" s="252" t="s">
        <v>83</v>
      </c>
      <c r="AV148" s="14" t="s">
        <v>135</v>
      </c>
      <c r="AW148" s="14" t="s">
        <v>30</v>
      </c>
      <c r="AX148" s="14" t="s">
        <v>81</v>
      </c>
      <c r="AY148" s="252" t="s">
        <v>123</v>
      </c>
    </row>
    <row r="149" s="2" customFormat="1" ht="66.75" customHeight="1">
      <c r="A149" s="37"/>
      <c r="B149" s="38"/>
      <c r="C149" s="217" t="s">
        <v>166</v>
      </c>
      <c r="D149" s="217" t="s">
        <v>126</v>
      </c>
      <c r="E149" s="218" t="s">
        <v>220</v>
      </c>
      <c r="F149" s="219" t="s">
        <v>221</v>
      </c>
      <c r="G149" s="220" t="s">
        <v>205</v>
      </c>
      <c r="H149" s="221">
        <v>5129.4250000000002</v>
      </c>
      <c r="I149" s="222"/>
      <c r="J149" s="223">
        <f>ROUND(I149*H149,2)</f>
        <v>0</v>
      </c>
      <c r="K149" s="219" t="s">
        <v>134</v>
      </c>
      <c r="L149" s="43"/>
      <c r="M149" s="224" t="s">
        <v>1</v>
      </c>
      <c r="N149" s="225" t="s">
        <v>38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135</v>
      </c>
      <c r="AT149" s="228" t="s">
        <v>126</v>
      </c>
      <c r="AU149" s="228" t="s">
        <v>83</v>
      </c>
      <c r="AY149" s="16" t="s">
        <v>123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135</v>
      </c>
      <c r="BM149" s="228" t="s">
        <v>222</v>
      </c>
    </row>
    <row r="150" s="13" customFormat="1">
      <c r="A150" s="13"/>
      <c r="B150" s="230"/>
      <c r="C150" s="231"/>
      <c r="D150" s="232" t="s">
        <v>137</v>
      </c>
      <c r="E150" s="233" t="s">
        <v>1</v>
      </c>
      <c r="F150" s="234" t="s">
        <v>223</v>
      </c>
      <c r="G150" s="231"/>
      <c r="H150" s="235">
        <v>5129.4250000000002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123</v>
      </c>
    </row>
    <row r="151" s="2" customFormat="1" ht="55.5" customHeight="1">
      <c r="A151" s="37"/>
      <c r="B151" s="38"/>
      <c r="C151" s="217" t="s">
        <v>224</v>
      </c>
      <c r="D151" s="217" t="s">
        <v>126</v>
      </c>
      <c r="E151" s="218" t="s">
        <v>225</v>
      </c>
      <c r="F151" s="219" t="s">
        <v>226</v>
      </c>
      <c r="G151" s="220" t="s">
        <v>205</v>
      </c>
      <c r="H151" s="221">
        <v>974.39999999999998</v>
      </c>
      <c r="I151" s="222"/>
      <c r="J151" s="223">
        <f>ROUND(I151*H151,2)</f>
        <v>0</v>
      </c>
      <c r="K151" s="219" t="s">
        <v>134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135</v>
      </c>
      <c r="AT151" s="228" t="s">
        <v>126</v>
      </c>
      <c r="AU151" s="228" t="s">
        <v>83</v>
      </c>
      <c r="AY151" s="16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135</v>
      </c>
      <c r="BM151" s="228" t="s">
        <v>227</v>
      </c>
    </row>
    <row r="152" s="13" customFormat="1">
      <c r="A152" s="13"/>
      <c r="B152" s="230"/>
      <c r="C152" s="231"/>
      <c r="D152" s="232" t="s">
        <v>137</v>
      </c>
      <c r="E152" s="233" t="s">
        <v>1</v>
      </c>
      <c r="F152" s="234" t="s">
        <v>228</v>
      </c>
      <c r="G152" s="231"/>
      <c r="H152" s="235">
        <v>974.39999999999998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123</v>
      </c>
    </row>
    <row r="153" s="2" customFormat="1" ht="16.5" customHeight="1">
      <c r="A153" s="37"/>
      <c r="B153" s="38"/>
      <c r="C153" s="256" t="s">
        <v>229</v>
      </c>
      <c r="D153" s="256" t="s">
        <v>230</v>
      </c>
      <c r="E153" s="257" t="s">
        <v>231</v>
      </c>
      <c r="F153" s="258" t="s">
        <v>232</v>
      </c>
      <c r="G153" s="259" t="s">
        <v>233</v>
      </c>
      <c r="H153" s="260">
        <v>1851.3599999999999</v>
      </c>
      <c r="I153" s="261"/>
      <c r="J153" s="262">
        <f>ROUND(I153*H153,2)</f>
        <v>0</v>
      </c>
      <c r="K153" s="258" t="s">
        <v>134</v>
      </c>
      <c r="L153" s="263"/>
      <c r="M153" s="264" t="s">
        <v>1</v>
      </c>
      <c r="N153" s="265" t="s">
        <v>38</v>
      </c>
      <c r="O153" s="90"/>
      <c r="P153" s="226">
        <f>O153*H153</f>
        <v>0</v>
      </c>
      <c r="Q153" s="226">
        <v>1</v>
      </c>
      <c r="R153" s="226">
        <f>Q153*H153</f>
        <v>1851.3599999999999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160</v>
      </c>
      <c r="AT153" s="228" t="s">
        <v>230</v>
      </c>
      <c r="AU153" s="228" t="s">
        <v>83</v>
      </c>
      <c r="AY153" s="16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135</v>
      </c>
      <c r="BM153" s="228" t="s">
        <v>234</v>
      </c>
    </row>
    <row r="154" s="13" customFormat="1">
      <c r="A154" s="13"/>
      <c r="B154" s="230"/>
      <c r="C154" s="231"/>
      <c r="D154" s="232" t="s">
        <v>137</v>
      </c>
      <c r="E154" s="233" t="s">
        <v>1</v>
      </c>
      <c r="F154" s="234" t="s">
        <v>235</v>
      </c>
      <c r="G154" s="231"/>
      <c r="H154" s="235">
        <v>1851.3599999999999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137</v>
      </c>
      <c r="AU154" s="241" t="s">
        <v>83</v>
      </c>
      <c r="AV154" s="13" t="s">
        <v>83</v>
      </c>
      <c r="AW154" s="13" t="s">
        <v>30</v>
      </c>
      <c r="AX154" s="13" t="s">
        <v>81</v>
      </c>
      <c r="AY154" s="241" t="s">
        <v>123</v>
      </c>
    </row>
    <row r="155" s="2" customFormat="1" ht="37.8" customHeight="1">
      <c r="A155" s="37"/>
      <c r="B155" s="38"/>
      <c r="C155" s="217" t="s">
        <v>8</v>
      </c>
      <c r="D155" s="217" t="s">
        <v>126</v>
      </c>
      <c r="E155" s="218" t="s">
        <v>236</v>
      </c>
      <c r="F155" s="219" t="s">
        <v>237</v>
      </c>
      <c r="G155" s="220" t="s">
        <v>205</v>
      </c>
      <c r="H155" s="221">
        <v>1025.885</v>
      </c>
      <c r="I155" s="222"/>
      <c r="J155" s="223">
        <f>ROUND(I155*H155,2)</f>
        <v>0</v>
      </c>
      <c r="K155" s="219" t="s">
        <v>134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135</v>
      </c>
      <c r="AT155" s="228" t="s">
        <v>126</v>
      </c>
      <c r="AU155" s="228" t="s">
        <v>83</v>
      </c>
      <c r="AY155" s="16" t="s">
        <v>123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135</v>
      </c>
      <c r="BM155" s="228" t="s">
        <v>238</v>
      </c>
    </row>
    <row r="156" s="2" customFormat="1" ht="44.25" customHeight="1">
      <c r="A156" s="37"/>
      <c r="B156" s="38"/>
      <c r="C156" s="217" t="s">
        <v>239</v>
      </c>
      <c r="D156" s="217" t="s">
        <v>126</v>
      </c>
      <c r="E156" s="218" t="s">
        <v>240</v>
      </c>
      <c r="F156" s="219" t="s">
        <v>241</v>
      </c>
      <c r="G156" s="220" t="s">
        <v>233</v>
      </c>
      <c r="H156" s="221">
        <v>1949.182</v>
      </c>
      <c r="I156" s="222"/>
      <c r="J156" s="223">
        <f>ROUND(I156*H156,2)</f>
        <v>0</v>
      </c>
      <c r="K156" s="219" t="s">
        <v>134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135</v>
      </c>
      <c r="AT156" s="228" t="s">
        <v>126</v>
      </c>
      <c r="AU156" s="228" t="s">
        <v>83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135</v>
      </c>
      <c r="BM156" s="228" t="s">
        <v>242</v>
      </c>
    </row>
    <row r="157" s="13" customFormat="1">
      <c r="A157" s="13"/>
      <c r="B157" s="230"/>
      <c r="C157" s="231"/>
      <c r="D157" s="232" t="s">
        <v>137</v>
      </c>
      <c r="E157" s="233" t="s">
        <v>1</v>
      </c>
      <c r="F157" s="234" t="s">
        <v>243</v>
      </c>
      <c r="G157" s="231"/>
      <c r="H157" s="235">
        <v>1949.182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137</v>
      </c>
      <c r="AU157" s="241" t="s">
        <v>83</v>
      </c>
      <c r="AV157" s="13" t="s">
        <v>83</v>
      </c>
      <c r="AW157" s="13" t="s">
        <v>30</v>
      </c>
      <c r="AX157" s="13" t="s">
        <v>81</v>
      </c>
      <c r="AY157" s="241" t="s">
        <v>123</v>
      </c>
    </row>
    <row r="158" s="2" customFormat="1" ht="24.15" customHeight="1">
      <c r="A158" s="37"/>
      <c r="B158" s="38"/>
      <c r="C158" s="217" t="s">
        <v>244</v>
      </c>
      <c r="D158" s="217" t="s">
        <v>126</v>
      </c>
      <c r="E158" s="218" t="s">
        <v>245</v>
      </c>
      <c r="F158" s="219" t="s">
        <v>246</v>
      </c>
      <c r="G158" s="220" t="s">
        <v>184</v>
      </c>
      <c r="H158" s="221">
        <v>1814.5</v>
      </c>
      <c r="I158" s="222"/>
      <c r="J158" s="223">
        <f>ROUND(I158*H158,2)</f>
        <v>0</v>
      </c>
      <c r="K158" s="219" t="s">
        <v>134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135</v>
      </c>
      <c r="AT158" s="228" t="s">
        <v>126</v>
      </c>
      <c r="AU158" s="228" t="s">
        <v>83</v>
      </c>
      <c r="AY158" s="16" t="s">
        <v>123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135</v>
      </c>
      <c r="BM158" s="228" t="s">
        <v>247</v>
      </c>
    </row>
    <row r="159" s="13" customFormat="1">
      <c r="A159" s="13"/>
      <c r="B159" s="230"/>
      <c r="C159" s="231"/>
      <c r="D159" s="232" t="s">
        <v>137</v>
      </c>
      <c r="E159" s="233" t="s">
        <v>1</v>
      </c>
      <c r="F159" s="234" t="s">
        <v>248</v>
      </c>
      <c r="G159" s="231"/>
      <c r="H159" s="235">
        <v>1624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137</v>
      </c>
      <c r="AU159" s="241" t="s">
        <v>83</v>
      </c>
      <c r="AV159" s="13" t="s">
        <v>83</v>
      </c>
      <c r="AW159" s="13" t="s">
        <v>30</v>
      </c>
      <c r="AX159" s="13" t="s">
        <v>73</v>
      </c>
      <c r="AY159" s="241" t="s">
        <v>123</v>
      </c>
    </row>
    <row r="160" s="13" customFormat="1">
      <c r="A160" s="13"/>
      <c r="B160" s="230"/>
      <c r="C160" s="231"/>
      <c r="D160" s="232" t="s">
        <v>137</v>
      </c>
      <c r="E160" s="233" t="s">
        <v>1</v>
      </c>
      <c r="F160" s="234" t="s">
        <v>249</v>
      </c>
      <c r="G160" s="231"/>
      <c r="H160" s="235">
        <v>190.5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137</v>
      </c>
      <c r="AU160" s="241" t="s">
        <v>83</v>
      </c>
      <c r="AV160" s="13" t="s">
        <v>83</v>
      </c>
      <c r="AW160" s="13" t="s">
        <v>30</v>
      </c>
      <c r="AX160" s="13" t="s">
        <v>73</v>
      </c>
      <c r="AY160" s="241" t="s">
        <v>123</v>
      </c>
    </row>
    <row r="161" s="14" customFormat="1">
      <c r="A161" s="14"/>
      <c r="B161" s="242"/>
      <c r="C161" s="243"/>
      <c r="D161" s="232" t="s">
        <v>137</v>
      </c>
      <c r="E161" s="244" t="s">
        <v>1</v>
      </c>
      <c r="F161" s="245" t="s">
        <v>139</v>
      </c>
      <c r="G161" s="243"/>
      <c r="H161" s="246">
        <v>1814.5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137</v>
      </c>
      <c r="AU161" s="252" t="s">
        <v>83</v>
      </c>
      <c r="AV161" s="14" t="s">
        <v>135</v>
      </c>
      <c r="AW161" s="14" t="s">
        <v>30</v>
      </c>
      <c r="AX161" s="14" t="s">
        <v>81</v>
      </c>
      <c r="AY161" s="252" t="s">
        <v>123</v>
      </c>
    </row>
    <row r="162" s="12" customFormat="1" ht="22.8" customHeight="1">
      <c r="A162" s="12"/>
      <c r="B162" s="201"/>
      <c r="C162" s="202"/>
      <c r="D162" s="203" t="s">
        <v>72</v>
      </c>
      <c r="E162" s="215" t="s">
        <v>83</v>
      </c>
      <c r="F162" s="215" t="s">
        <v>250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SUM(P163:P168)</f>
        <v>0</v>
      </c>
      <c r="Q162" s="209"/>
      <c r="R162" s="210">
        <f>SUM(R163:R168)</f>
        <v>124.91480000000001</v>
      </c>
      <c r="S162" s="209"/>
      <c r="T162" s="211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81</v>
      </c>
      <c r="AT162" s="213" t="s">
        <v>72</v>
      </c>
      <c r="AU162" s="213" t="s">
        <v>81</v>
      </c>
      <c r="AY162" s="212" t="s">
        <v>123</v>
      </c>
      <c r="BK162" s="214">
        <f>SUM(BK163:BK168)</f>
        <v>0</v>
      </c>
    </row>
    <row r="163" s="2" customFormat="1" ht="37.8" customHeight="1">
      <c r="A163" s="37"/>
      <c r="B163" s="38"/>
      <c r="C163" s="217" t="s">
        <v>251</v>
      </c>
      <c r="D163" s="217" t="s">
        <v>126</v>
      </c>
      <c r="E163" s="218" t="s">
        <v>252</v>
      </c>
      <c r="F163" s="219" t="s">
        <v>253</v>
      </c>
      <c r="G163" s="220" t="s">
        <v>184</v>
      </c>
      <c r="H163" s="221">
        <v>790</v>
      </c>
      <c r="I163" s="222"/>
      <c r="J163" s="223">
        <f>ROUND(I163*H163,2)</f>
        <v>0</v>
      </c>
      <c r="K163" s="219" t="s">
        <v>134</v>
      </c>
      <c r="L163" s="43"/>
      <c r="M163" s="224" t="s">
        <v>1</v>
      </c>
      <c r="N163" s="225" t="s">
        <v>38</v>
      </c>
      <c r="O163" s="90"/>
      <c r="P163" s="226">
        <f>O163*H163</f>
        <v>0</v>
      </c>
      <c r="Q163" s="226">
        <v>0.00017000000000000001</v>
      </c>
      <c r="R163" s="226">
        <f>Q163*H163</f>
        <v>0.1343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135</v>
      </c>
      <c r="AT163" s="228" t="s">
        <v>126</v>
      </c>
      <c r="AU163" s="228" t="s">
        <v>83</v>
      </c>
      <c r="AY163" s="16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135</v>
      </c>
      <c r="BM163" s="228" t="s">
        <v>254</v>
      </c>
    </row>
    <row r="164" s="13" customFormat="1">
      <c r="A164" s="13"/>
      <c r="B164" s="230"/>
      <c r="C164" s="231"/>
      <c r="D164" s="232" t="s">
        <v>137</v>
      </c>
      <c r="E164" s="233" t="s">
        <v>1</v>
      </c>
      <c r="F164" s="234" t="s">
        <v>255</v>
      </c>
      <c r="G164" s="231"/>
      <c r="H164" s="235">
        <v>790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137</v>
      </c>
      <c r="AU164" s="241" t="s">
        <v>83</v>
      </c>
      <c r="AV164" s="13" t="s">
        <v>83</v>
      </c>
      <c r="AW164" s="13" t="s">
        <v>30</v>
      </c>
      <c r="AX164" s="13" t="s">
        <v>81</v>
      </c>
      <c r="AY164" s="241" t="s">
        <v>123</v>
      </c>
    </row>
    <row r="165" s="2" customFormat="1" ht="24.15" customHeight="1">
      <c r="A165" s="37"/>
      <c r="B165" s="38"/>
      <c r="C165" s="256" t="s">
        <v>256</v>
      </c>
      <c r="D165" s="256" t="s">
        <v>230</v>
      </c>
      <c r="E165" s="257" t="s">
        <v>257</v>
      </c>
      <c r="F165" s="258" t="s">
        <v>258</v>
      </c>
      <c r="G165" s="259" t="s">
        <v>184</v>
      </c>
      <c r="H165" s="260">
        <v>790</v>
      </c>
      <c r="I165" s="261"/>
      <c r="J165" s="262">
        <f>ROUND(I165*H165,2)</f>
        <v>0</v>
      </c>
      <c r="K165" s="258" t="s">
        <v>134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0.00029999999999999997</v>
      </c>
      <c r="R165" s="226">
        <f>Q165*H165</f>
        <v>0.23699999999999999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160</v>
      </c>
      <c r="AT165" s="228" t="s">
        <v>230</v>
      </c>
      <c r="AU165" s="228" t="s">
        <v>83</v>
      </c>
      <c r="AY165" s="16" t="s">
        <v>123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135</v>
      </c>
      <c r="BM165" s="228" t="s">
        <v>259</v>
      </c>
    </row>
    <row r="166" s="13" customFormat="1">
      <c r="A166" s="13"/>
      <c r="B166" s="230"/>
      <c r="C166" s="231"/>
      <c r="D166" s="232" t="s">
        <v>137</v>
      </c>
      <c r="E166" s="233" t="s">
        <v>1</v>
      </c>
      <c r="F166" s="234" t="s">
        <v>255</v>
      </c>
      <c r="G166" s="231"/>
      <c r="H166" s="235">
        <v>790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137</v>
      </c>
      <c r="AU166" s="241" t="s">
        <v>83</v>
      </c>
      <c r="AV166" s="13" t="s">
        <v>83</v>
      </c>
      <c r="AW166" s="13" t="s">
        <v>30</v>
      </c>
      <c r="AX166" s="13" t="s">
        <v>81</v>
      </c>
      <c r="AY166" s="241" t="s">
        <v>123</v>
      </c>
    </row>
    <row r="167" s="2" customFormat="1" ht="55.5" customHeight="1">
      <c r="A167" s="37"/>
      <c r="B167" s="38"/>
      <c r="C167" s="217" t="s">
        <v>260</v>
      </c>
      <c r="D167" s="217" t="s">
        <v>126</v>
      </c>
      <c r="E167" s="218" t="s">
        <v>261</v>
      </c>
      <c r="F167" s="219" t="s">
        <v>262</v>
      </c>
      <c r="G167" s="220" t="s">
        <v>192</v>
      </c>
      <c r="H167" s="221">
        <v>395</v>
      </c>
      <c r="I167" s="222"/>
      <c r="J167" s="223">
        <f>ROUND(I167*H167,2)</f>
        <v>0</v>
      </c>
      <c r="K167" s="219" t="s">
        <v>134</v>
      </c>
      <c r="L167" s="43"/>
      <c r="M167" s="224" t="s">
        <v>1</v>
      </c>
      <c r="N167" s="225" t="s">
        <v>38</v>
      </c>
      <c r="O167" s="90"/>
      <c r="P167" s="226">
        <f>O167*H167</f>
        <v>0</v>
      </c>
      <c r="Q167" s="226">
        <v>0.31530000000000002</v>
      </c>
      <c r="R167" s="226">
        <f>Q167*H167</f>
        <v>124.54350000000001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135</v>
      </c>
      <c r="AT167" s="228" t="s">
        <v>126</v>
      </c>
      <c r="AU167" s="228" t="s">
        <v>83</v>
      </c>
      <c r="AY167" s="16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135</v>
      </c>
      <c r="BM167" s="228" t="s">
        <v>263</v>
      </c>
    </row>
    <row r="168" s="13" customFormat="1">
      <c r="A168" s="13"/>
      <c r="B168" s="230"/>
      <c r="C168" s="231"/>
      <c r="D168" s="232" t="s">
        <v>137</v>
      </c>
      <c r="E168" s="233" t="s">
        <v>1</v>
      </c>
      <c r="F168" s="234" t="s">
        <v>264</v>
      </c>
      <c r="G168" s="231"/>
      <c r="H168" s="235">
        <v>395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137</v>
      </c>
      <c r="AU168" s="241" t="s">
        <v>83</v>
      </c>
      <c r="AV168" s="13" t="s">
        <v>83</v>
      </c>
      <c r="AW168" s="13" t="s">
        <v>30</v>
      </c>
      <c r="AX168" s="13" t="s">
        <v>81</v>
      </c>
      <c r="AY168" s="241" t="s">
        <v>123</v>
      </c>
    </row>
    <row r="169" s="12" customFormat="1" ht="22.8" customHeight="1">
      <c r="A169" s="12"/>
      <c r="B169" s="201"/>
      <c r="C169" s="202"/>
      <c r="D169" s="203" t="s">
        <v>72</v>
      </c>
      <c r="E169" s="215" t="s">
        <v>135</v>
      </c>
      <c r="F169" s="215" t="s">
        <v>265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SUM(P170:P171)</f>
        <v>0</v>
      </c>
      <c r="Q169" s="209"/>
      <c r="R169" s="210">
        <f>SUM(R170:R171)</f>
        <v>174.19499999999999</v>
      </c>
      <c r="S169" s="209"/>
      <c r="T169" s="211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81</v>
      </c>
      <c r="AT169" s="213" t="s">
        <v>72</v>
      </c>
      <c r="AU169" s="213" t="s">
        <v>81</v>
      </c>
      <c r="AY169" s="212" t="s">
        <v>123</v>
      </c>
      <c r="BK169" s="214">
        <f>SUM(BK170:BK171)</f>
        <v>0</v>
      </c>
    </row>
    <row r="170" s="2" customFormat="1" ht="37.8" customHeight="1">
      <c r="A170" s="37"/>
      <c r="B170" s="38"/>
      <c r="C170" s="217" t="s">
        <v>266</v>
      </c>
      <c r="D170" s="217" t="s">
        <v>126</v>
      </c>
      <c r="E170" s="218" t="s">
        <v>267</v>
      </c>
      <c r="F170" s="219" t="s">
        <v>268</v>
      </c>
      <c r="G170" s="220" t="s">
        <v>205</v>
      </c>
      <c r="H170" s="221">
        <v>79</v>
      </c>
      <c r="I170" s="222"/>
      <c r="J170" s="223">
        <f>ROUND(I170*H170,2)</f>
        <v>0</v>
      </c>
      <c r="K170" s="219" t="s">
        <v>134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2.2050000000000001</v>
      </c>
      <c r="R170" s="226">
        <f>Q170*H170</f>
        <v>174.19499999999999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135</v>
      </c>
      <c r="AT170" s="228" t="s">
        <v>126</v>
      </c>
      <c r="AU170" s="228" t="s">
        <v>83</v>
      </c>
      <c r="AY170" s="16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135</v>
      </c>
      <c r="BM170" s="228" t="s">
        <v>269</v>
      </c>
    </row>
    <row r="171" s="13" customFormat="1">
      <c r="A171" s="13"/>
      <c r="B171" s="230"/>
      <c r="C171" s="231"/>
      <c r="D171" s="232" t="s">
        <v>137</v>
      </c>
      <c r="E171" s="233" t="s">
        <v>1</v>
      </c>
      <c r="F171" s="234" t="s">
        <v>270</v>
      </c>
      <c r="G171" s="231"/>
      <c r="H171" s="235">
        <v>79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137</v>
      </c>
      <c r="AU171" s="241" t="s">
        <v>83</v>
      </c>
      <c r="AV171" s="13" t="s">
        <v>83</v>
      </c>
      <c r="AW171" s="13" t="s">
        <v>30</v>
      </c>
      <c r="AX171" s="13" t="s">
        <v>81</v>
      </c>
      <c r="AY171" s="241" t="s">
        <v>123</v>
      </c>
    </row>
    <row r="172" s="12" customFormat="1" ht="22.8" customHeight="1">
      <c r="A172" s="12"/>
      <c r="B172" s="201"/>
      <c r="C172" s="202"/>
      <c r="D172" s="203" t="s">
        <v>72</v>
      </c>
      <c r="E172" s="215" t="s">
        <v>147</v>
      </c>
      <c r="F172" s="215" t="s">
        <v>271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SUM(P173:P188)</f>
        <v>0</v>
      </c>
      <c r="Q172" s="209"/>
      <c r="R172" s="210">
        <f>SUM(R173:R188)</f>
        <v>1947.6461799999997</v>
      </c>
      <c r="S172" s="209"/>
      <c r="T172" s="211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81</v>
      </c>
      <c r="AT172" s="213" t="s">
        <v>72</v>
      </c>
      <c r="AU172" s="213" t="s">
        <v>81</v>
      </c>
      <c r="AY172" s="212" t="s">
        <v>123</v>
      </c>
      <c r="BK172" s="214">
        <f>SUM(BK173:BK188)</f>
        <v>0</v>
      </c>
    </row>
    <row r="173" s="2" customFormat="1" ht="33" customHeight="1">
      <c r="A173" s="37"/>
      <c r="B173" s="38"/>
      <c r="C173" s="217" t="s">
        <v>272</v>
      </c>
      <c r="D173" s="217" t="s">
        <v>126</v>
      </c>
      <c r="E173" s="218" t="s">
        <v>273</v>
      </c>
      <c r="F173" s="219" t="s">
        <v>274</v>
      </c>
      <c r="G173" s="220" t="s">
        <v>184</v>
      </c>
      <c r="H173" s="221">
        <v>1814.5</v>
      </c>
      <c r="I173" s="222"/>
      <c r="J173" s="223">
        <f>ROUND(I173*H173,2)</f>
        <v>0</v>
      </c>
      <c r="K173" s="219" t="s">
        <v>134</v>
      </c>
      <c r="L173" s="43"/>
      <c r="M173" s="224" t="s">
        <v>1</v>
      </c>
      <c r="N173" s="225" t="s">
        <v>38</v>
      </c>
      <c r="O173" s="90"/>
      <c r="P173" s="226">
        <f>O173*H173</f>
        <v>0</v>
      </c>
      <c r="Q173" s="226">
        <v>0.34499999999999997</v>
      </c>
      <c r="R173" s="226">
        <f>Q173*H173</f>
        <v>626.00249999999994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135</v>
      </c>
      <c r="AT173" s="228" t="s">
        <v>126</v>
      </c>
      <c r="AU173" s="228" t="s">
        <v>83</v>
      </c>
      <c r="AY173" s="16" t="s">
        <v>123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135</v>
      </c>
      <c r="BM173" s="228" t="s">
        <v>275</v>
      </c>
    </row>
    <row r="174" s="13" customFormat="1">
      <c r="A174" s="13"/>
      <c r="B174" s="230"/>
      <c r="C174" s="231"/>
      <c r="D174" s="232" t="s">
        <v>137</v>
      </c>
      <c r="E174" s="233" t="s">
        <v>1</v>
      </c>
      <c r="F174" s="234" t="s">
        <v>276</v>
      </c>
      <c r="G174" s="231"/>
      <c r="H174" s="235">
        <v>1624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137</v>
      </c>
      <c r="AU174" s="241" t="s">
        <v>83</v>
      </c>
      <c r="AV174" s="13" t="s">
        <v>83</v>
      </c>
      <c r="AW174" s="13" t="s">
        <v>30</v>
      </c>
      <c r="AX174" s="13" t="s">
        <v>73</v>
      </c>
      <c r="AY174" s="241" t="s">
        <v>123</v>
      </c>
    </row>
    <row r="175" s="13" customFormat="1">
      <c r="A175" s="13"/>
      <c r="B175" s="230"/>
      <c r="C175" s="231"/>
      <c r="D175" s="232" t="s">
        <v>137</v>
      </c>
      <c r="E175" s="233" t="s">
        <v>1</v>
      </c>
      <c r="F175" s="234" t="s">
        <v>249</v>
      </c>
      <c r="G175" s="231"/>
      <c r="H175" s="235">
        <v>190.5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137</v>
      </c>
      <c r="AU175" s="241" t="s">
        <v>83</v>
      </c>
      <c r="AV175" s="13" t="s">
        <v>83</v>
      </c>
      <c r="AW175" s="13" t="s">
        <v>30</v>
      </c>
      <c r="AX175" s="13" t="s">
        <v>73</v>
      </c>
      <c r="AY175" s="241" t="s">
        <v>123</v>
      </c>
    </row>
    <row r="176" s="14" customFormat="1">
      <c r="A176" s="14"/>
      <c r="B176" s="242"/>
      <c r="C176" s="243"/>
      <c r="D176" s="232" t="s">
        <v>137</v>
      </c>
      <c r="E176" s="244" t="s">
        <v>1</v>
      </c>
      <c r="F176" s="245" t="s">
        <v>139</v>
      </c>
      <c r="G176" s="243"/>
      <c r="H176" s="246">
        <v>1814.5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137</v>
      </c>
      <c r="AU176" s="252" t="s">
        <v>83</v>
      </c>
      <c r="AV176" s="14" t="s">
        <v>135</v>
      </c>
      <c r="AW176" s="14" t="s">
        <v>30</v>
      </c>
      <c r="AX176" s="14" t="s">
        <v>81</v>
      </c>
      <c r="AY176" s="252" t="s">
        <v>123</v>
      </c>
    </row>
    <row r="177" s="2" customFormat="1" ht="37.8" customHeight="1">
      <c r="A177" s="37"/>
      <c r="B177" s="38"/>
      <c r="C177" s="217" t="s">
        <v>277</v>
      </c>
      <c r="D177" s="217" t="s">
        <v>126</v>
      </c>
      <c r="E177" s="218" t="s">
        <v>278</v>
      </c>
      <c r="F177" s="219" t="s">
        <v>279</v>
      </c>
      <c r="G177" s="220" t="s">
        <v>184</v>
      </c>
      <c r="H177" s="221">
        <v>1624</v>
      </c>
      <c r="I177" s="222"/>
      <c r="J177" s="223">
        <f>ROUND(I177*H177,2)</f>
        <v>0</v>
      </c>
      <c r="K177" s="219" t="s">
        <v>134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0.42148999999999998</v>
      </c>
      <c r="R177" s="226">
        <f>Q177*H177</f>
        <v>684.49975999999992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135</v>
      </c>
      <c r="AT177" s="228" t="s">
        <v>126</v>
      </c>
      <c r="AU177" s="228" t="s">
        <v>83</v>
      </c>
      <c r="AY177" s="16" t="s">
        <v>123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135</v>
      </c>
      <c r="BM177" s="228" t="s">
        <v>280</v>
      </c>
    </row>
    <row r="178" s="13" customFormat="1">
      <c r="A178" s="13"/>
      <c r="B178" s="230"/>
      <c r="C178" s="231"/>
      <c r="D178" s="232" t="s">
        <v>137</v>
      </c>
      <c r="E178" s="233" t="s">
        <v>1</v>
      </c>
      <c r="F178" s="234" t="s">
        <v>281</v>
      </c>
      <c r="G178" s="231"/>
      <c r="H178" s="235">
        <v>1624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137</v>
      </c>
      <c r="AU178" s="241" t="s">
        <v>83</v>
      </c>
      <c r="AV178" s="13" t="s">
        <v>83</v>
      </c>
      <c r="AW178" s="13" t="s">
        <v>30</v>
      </c>
      <c r="AX178" s="13" t="s">
        <v>81</v>
      </c>
      <c r="AY178" s="241" t="s">
        <v>123</v>
      </c>
    </row>
    <row r="179" s="2" customFormat="1" ht="44.25" customHeight="1">
      <c r="A179" s="37"/>
      <c r="B179" s="38"/>
      <c r="C179" s="217" t="s">
        <v>7</v>
      </c>
      <c r="D179" s="217" t="s">
        <v>126</v>
      </c>
      <c r="E179" s="218" t="s">
        <v>282</v>
      </c>
      <c r="F179" s="219" t="s">
        <v>283</v>
      </c>
      <c r="G179" s="220" t="s">
        <v>184</v>
      </c>
      <c r="H179" s="221">
        <v>1624</v>
      </c>
      <c r="I179" s="222"/>
      <c r="J179" s="223">
        <f>ROUND(I179*H179,2)</f>
        <v>0</v>
      </c>
      <c r="K179" s="219" t="s">
        <v>134</v>
      </c>
      <c r="L179" s="43"/>
      <c r="M179" s="224" t="s">
        <v>1</v>
      </c>
      <c r="N179" s="225" t="s">
        <v>38</v>
      </c>
      <c r="O179" s="90"/>
      <c r="P179" s="226">
        <f>O179*H179</f>
        <v>0</v>
      </c>
      <c r="Q179" s="226">
        <v>0.13188</v>
      </c>
      <c r="R179" s="226">
        <f>Q179*H179</f>
        <v>214.17311999999998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135</v>
      </c>
      <c r="AT179" s="228" t="s">
        <v>126</v>
      </c>
      <c r="AU179" s="228" t="s">
        <v>83</v>
      </c>
      <c r="AY179" s="16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135</v>
      </c>
      <c r="BM179" s="228" t="s">
        <v>284</v>
      </c>
    </row>
    <row r="180" s="13" customFormat="1">
      <c r="A180" s="13"/>
      <c r="B180" s="230"/>
      <c r="C180" s="231"/>
      <c r="D180" s="232" t="s">
        <v>137</v>
      </c>
      <c r="E180" s="233" t="s">
        <v>1</v>
      </c>
      <c r="F180" s="234" t="s">
        <v>281</v>
      </c>
      <c r="G180" s="231"/>
      <c r="H180" s="235">
        <v>1624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137</v>
      </c>
      <c r="AU180" s="241" t="s">
        <v>83</v>
      </c>
      <c r="AV180" s="13" t="s">
        <v>83</v>
      </c>
      <c r="AW180" s="13" t="s">
        <v>30</v>
      </c>
      <c r="AX180" s="13" t="s">
        <v>81</v>
      </c>
      <c r="AY180" s="241" t="s">
        <v>123</v>
      </c>
    </row>
    <row r="181" s="2" customFormat="1" ht="24.15" customHeight="1">
      <c r="A181" s="37"/>
      <c r="B181" s="38"/>
      <c r="C181" s="217" t="s">
        <v>285</v>
      </c>
      <c r="D181" s="217" t="s">
        <v>126</v>
      </c>
      <c r="E181" s="218" t="s">
        <v>286</v>
      </c>
      <c r="F181" s="219" t="s">
        <v>287</v>
      </c>
      <c r="G181" s="220" t="s">
        <v>184</v>
      </c>
      <c r="H181" s="221">
        <v>3248</v>
      </c>
      <c r="I181" s="222"/>
      <c r="J181" s="223">
        <f>ROUND(I181*H181,2)</f>
        <v>0</v>
      </c>
      <c r="K181" s="219" t="s">
        <v>134</v>
      </c>
      <c r="L181" s="43"/>
      <c r="M181" s="224" t="s">
        <v>1</v>
      </c>
      <c r="N181" s="225" t="s">
        <v>38</v>
      </c>
      <c r="O181" s="90"/>
      <c r="P181" s="226">
        <f>O181*H181</f>
        <v>0</v>
      </c>
      <c r="Q181" s="226">
        <v>0.00031</v>
      </c>
      <c r="R181" s="226">
        <f>Q181*H181</f>
        <v>1.00688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135</v>
      </c>
      <c r="AT181" s="228" t="s">
        <v>126</v>
      </c>
      <c r="AU181" s="228" t="s">
        <v>83</v>
      </c>
      <c r="AY181" s="16" t="s">
        <v>123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135</v>
      </c>
      <c r="BM181" s="228" t="s">
        <v>288</v>
      </c>
    </row>
    <row r="182" s="13" customFormat="1">
      <c r="A182" s="13"/>
      <c r="B182" s="230"/>
      <c r="C182" s="231"/>
      <c r="D182" s="232" t="s">
        <v>137</v>
      </c>
      <c r="E182" s="233" t="s">
        <v>1</v>
      </c>
      <c r="F182" s="234" t="s">
        <v>289</v>
      </c>
      <c r="G182" s="231"/>
      <c r="H182" s="235">
        <v>3248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137</v>
      </c>
      <c r="AU182" s="241" t="s">
        <v>83</v>
      </c>
      <c r="AV182" s="13" t="s">
        <v>83</v>
      </c>
      <c r="AW182" s="13" t="s">
        <v>30</v>
      </c>
      <c r="AX182" s="13" t="s">
        <v>81</v>
      </c>
      <c r="AY182" s="241" t="s">
        <v>123</v>
      </c>
    </row>
    <row r="183" s="2" customFormat="1" ht="24.15" customHeight="1">
      <c r="A183" s="37"/>
      <c r="B183" s="38"/>
      <c r="C183" s="217" t="s">
        <v>290</v>
      </c>
      <c r="D183" s="217" t="s">
        <v>126</v>
      </c>
      <c r="E183" s="218" t="s">
        <v>291</v>
      </c>
      <c r="F183" s="219" t="s">
        <v>292</v>
      </c>
      <c r="G183" s="220" t="s">
        <v>184</v>
      </c>
      <c r="H183" s="221">
        <v>1624</v>
      </c>
      <c r="I183" s="222"/>
      <c r="J183" s="223">
        <f>ROUND(I183*H183,2)</f>
        <v>0</v>
      </c>
      <c r="K183" s="219" t="s">
        <v>134</v>
      </c>
      <c r="L183" s="43"/>
      <c r="M183" s="224" t="s">
        <v>1</v>
      </c>
      <c r="N183" s="225" t="s">
        <v>38</v>
      </c>
      <c r="O183" s="90"/>
      <c r="P183" s="226">
        <f>O183*H183</f>
        <v>0</v>
      </c>
      <c r="Q183" s="226">
        <v>0.00051000000000000004</v>
      </c>
      <c r="R183" s="226">
        <f>Q183*H183</f>
        <v>0.82824000000000009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135</v>
      </c>
      <c r="AT183" s="228" t="s">
        <v>126</v>
      </c>
      <c r="AU183" s="228" t="s">
        <v>83</v>
      </c>
      <c r="AY183" s="16" t="s">
        <v>123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81</v>
      </c>
      <c r="BK183" s="229">
        <f>ROUND(I183*H183,2)</f>
        <v>0</v>
      </c>
      <c r="BL183" s="16" t="s">
        <v>135</v>
      </c>
      <c r="BM183" s="228" t="s">
        <v>293</v>
      </c>
    </row>
    <row r="184" s="13" customFormat="1">
      <c r="A184" s="13"/>
      <c r="B184" s="230"/>
      <c r="C184" s="231"/>
      <c r="D184" s="232" t="s">
        <v>137</v>
      </c>
      <c r="E184" s="233" t="s">
        <v>1</v>
      </c>
      <c r="F184" s="234" t="s">
        <v>281</v>
      </c>
      <c r="G184" s="231"/>
      <c r="H184" s="235">
        <v>1624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137</v>
      </c>
      <c r="AU184" s="241" t="s">
        <v>83</v>
      </c>
      <c r="AV184" s="13" t="s">
        <v>83</v>
      </c>
      <c r="AW184" s="13" t="s">
        <v>30</v>
      </c>
      <c r="AX184" s="13" t="s">
        <v>81</v>
      </c>
      <c r="AY184" s="241" t="s">
        <v>123</v>
      </c>
    </row>
    <row r="185" s="2" customFormat="1" ht="49.05" customHeight="1">
      <c r="A185" s="37"/>
      <c r="B185" s="38"/>
      <c r="C185" s="217" t="s">
        <v>294</v>
      </c>
      <c r="D185" s="217" t="s">
        <v>126</v>
      </c>
      <c r="E185" s="218" t="s">
        <v>295</v>
      </c>
      <c r="F185" s="219" t="s">
        <v>296</v>
      </c>
      <c r="G185" s="220" t="s">
        <v>184</v>
      </c>
      <c r="H185" s="221">
        <v>1624</v>
      </c>
      <c r="I185" s="222"/>
      <c r="J185" s="223">
        <f>ROUND(I185*H185,2)</f>
        <v>0</v>
      </c>
      <c r="K185" s="219" t="s">
        <v>134</v>
      </c>
      <c r="L185" s="43"/>
      <c r="M185" s="224" t="s">
        <v>1</v>
      </c>
      <c r="N185" s="225" t="s">
        <v>38</v>
      </c>
      <c r="O185" s="90"/>
      <c r="P185" s="226">
        <f>O185*H185</f>
        <v>0</v>
      </c>
      <c r="Q185" s="226">
        <v>0.10373</v>
      </c>
      <c r="R185" s="226">
        <f>Q185*H185</f>
        <v>168.45752000000002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135</v>
      </c>
      <c r="AT185" s="228" t="s">
        <v>126</v>
      </c>
      <c r="AU185" s="228" t="s">
        <v>83</v>
      </c>
      <c r="AY185" s="16" t="s">
        <v>123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81</v>
      </c>
      <c r="BK185" s="229">
        <f>ROUND(I185*H185,2)</f>
        <v>0</v>
      </c>
      <c r="BL185" s="16" t="s">
        <v>135</v>
      </c>
      <c r="BM185" s="228" t="s">
        <v>297</v>
      </c>
    </row>
    <row r="186" s="13" customFormat="1">
      <c r="A186" s="13"/>
      <c r="B186" s="230"/>
      <c r="C186" s="231"/>
      <c r="D186" s="232" t="s">
        <v>137</v>
      </c>
      <c r="E186" s="233" t="s">
        <v>1</v>
      </c>
      <c r="F186" s="234" t="s">
        <v>281</v>
      </c>
      <c r="G186" s="231"/>
      <c r="H186" s="235">
        <v>1624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137</v>
      </c>
      <c r="AU186" s="241" t="s">
        <v>83</v>
      </c>
      <c r="AV186" s="13" t="s">
        <v>83</v>
      </c>
      <c r="AW186" s="13" t="s">
        <v>30</v>
      </c>
      <c r="AX186" s="13" t="s">
        <v>81</v>
      </c>
      <c r="AY186" s="241" t="s">
        <v>123</v>
      </c>
    </row>
    <row r="187" s="2" customFormat="1" ht="44.25" customHeight="1">
      <c r="A187" s="37"/>
      <c r="B187" s="38"/>
      <c r="C187" s="217" t="s">
        <v>298</v>
      </c>
      <c r="D187" s="217" t="s">
        <v>126</v>
      </c>
      <c r="E187" s="218" t="s">
        <v>299</v>
      </c>
      <c r="F187" s="219" t="s">
        <v>300</v>
      </c>
      <c r="G187" s="220" t="s">
        <v>184</v>
      </c>
      <c r="H187" s="221">
        <v>1624</v>
      </c>
      <c r="I187" s="222"/>
      <c r="J187" s="223">
        <f>ROUND(I187*H187,2)</f>
        <v>0</v>
      </c>
      <c r="K187" s="219" t="s">
        <v>134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0.15559000000000001</v>
      </c>
      <c r="R187" s="226">
        <f>Q187*H187</f>
        <v>252.67816000000002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135</v>
      </c>
      <c r="AT187" s="228" t="s">
        <v>126</v>
      </c>
      <c r="AU187" s="228" t="s">
        <v>83</v>
      </c>
      <c r="AY187" s="16" t="s">
        <v>123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135</v>
      </c>
      <c r="BM187" s="228" t="s">
        <v>301</v>
      </c>
    </row>
    <row r="188" s="13" customFormat="1">
      <c r="A188" s="13"/>
      <c r="B188" s="230"/>
      <c r="C188" s="231"/>
      <c r="D188" s="232" t="s">
        <v>137</v>
      </c>
      <c r="E188" s="233" t="s">
        <v>1</v>
      </c>
      <c r="F188" s="234" t="s">
        <v>281</v>
      </c>
      <c r="G188" s="231"/>
      <c r="H188" s="235">
        <v>1624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137</v>
      </c>
      <c r="AU188" s="241" t="s">
        <v>83</v>
      </c>
      <c r="AV188" s="13" t="s">
        <v>83</v>
      </c>
      <c r="AW188" s="13" t="s">
        <v>30</v>
      </c>
      <c r="AX188" s="13" t="s">
        <v>81</v>
      </c>
      <c r="AY188" s="241" t="s">
        <v>123</v>
      </c>
    </row>
    <row r="189" s="12" customFormat="1" ht="22.8" customHeight="1">
      <c r="A189" s="12"/>
      <c r="B189" s="201"/>
      <c r="C189" s="202"/>
      <c r="D189" s="203" t="s">
        <v>72</v>
      </c>
      <c r="E189" s="215" t="s">
        <v>166</v>
      </c>
      <c r="F189" s="215" t="s">
        <v>302</v>
      </c>
      <c r="G189" s="202"/>
      <c r="H189" s="202"/>
      <c r="I189" s="205"/>
      <c r="J189" s="216">
        <f>BK189</f>
        <v>0</v>
      </c>
      <c r="K189" s="202"/>
      <c r="L189" s="207"/>
      <c r="M189" s="208"/>
      <c r="N189" s="209"/>
      <c r="O189" s="209"/>
      <c r="P189" s="210">
        <f>SUM(P190:P224)</f>
        <v>0</v>
      </c>
      <c r="Q189" s="209"/>
      <c r="R189" s="210">
        <f>SUM(R190:R224)</f>
        <v>57.249275000000004</v>
      </c>
      <c r="S189" s="209"/>
      <c r="T189" s="211">
        <f>SUM(T190:T224)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2" t="s">
        <v>81</v>
      </c>
      <c r="AT189" s="213" t="s">
        <v>72</v>
      </c>
      <c r="AU189" s="213" t="s">
        <v>81</v>
      </c>
      <c r="AY189" s="212" t="s">
        <v>123</v>
      </c>
      <c r="BK189" s="214">
        <f>SUM(BK190:BK224)</f>
        <v>0</v>
      </c>
    </row>
    <row r="190" s="2" customFormat="1" ht="24.15" customHeight="1">
      <c r="A190" s="37"/>
      <c r="B190" s="38"/>
      <c r="C190" s="217" t="s">
        <v>303</v>
      </c>
      <c r="D190" s="217" t="s">
        <v>126</v>
      </c>
      <c r="E190" s="218" t="s">
        <v>304</v>
      </c>
      <c r="F190" s="219" t="s">
        <v>305</v>
      </c>
      <c r="G190" s="220" t="s">
        <v>306</v>
      </c>
      <c r="H190" s="221">
        <v>8</v>
      </c>
      <c r="I190" s="222"/>
      <c r="J190" s="223">
        <f>ROUND(I190*H190,2)</f>
        <v>0</v>
      </c>
      <c r="K190" s="219" t="s">
        <v>134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0.00069999999999999999</v>
      </c>
      <c r="R190" s="226">
        <f>Q190*H190</f>
        <v>0.0055999999999999999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135</v>
      </c>
      <c r="AT190" s="228" t="s">
        <v>126</v>
      </c>
      <c r="AU190" s="228" t="s">
        <v>83</v>
      </c>
      <c r="AY190" s="16" t="s">
        <v>123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135</v>
      </c>
      <c r="BM190" s="228" t="s">
        <v>307</v>
      </c>
    </row>
    <row r="191" s="13" customFormat="1">
      <c r="A191" s="13"/>
      <c r="B191" s="230"/>
      <c r="C191" s="231"/>
      <c r="D191" s="232" t="s">
        <v>137</v>
      </c>
      <c r="E191" s="233" t="s">
        <v>1</v>
      </c>
      <c r="F191" s="234" t="s">
        <v>308</v>
      </c>
      <c r="G191" s="231"/>
      <c r="H191" s="235">
        <v>4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137</v>
      </c>
      <c r="AU191" s="241" t="s">
        <v>83</v>
      </c>
      <c r="AV191" s="13" t="s">
        <v>83</v>
      </c>
      <c r="AW191" s="13" t="s">
        <v>30</v>
      </c>
      <c r="AX191" s="13" t="s">
        <v>73</v>
      </c>
      <c r="AY191" s="241" t="s">
        <v>123</v>
      </c>
    </row>
    <row r="192" s="13" customFormat="1">
      <c r="A192" s="13"/>
      <c r="B192" s="230"/>
      <c r="C192" s="231"/>
      <c r="D192" s="232" t="s">
        <v>137</v>
      </c>
      <c r="E192" s="233" t="s">
        <v>1</v>
      </c>
      <c r="F192" s="234" t="s">
        <v>309</v>
      </c>
      <c r="G192" s="231"/>
      <c r="H192" s="235">
        <v>4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137</v>
      </c>
      <c r="AU192" s="241" t="s">
        <v>83</v>
      </c>
      <c r="AV192" s="13" t="s">
        <v>83</v>
      </c>
      <c r="AW192" s="13" t="s">
        <v>30</v>
      </c>
      <c r="AX192" s="13" t="s">
        <v>73</v>
      </c>
      <c r="AY192" s="241" t="s">
        <v>123</v>
      </c>
    </row>
    <row r="193" s="14" customFormat="1">
      <c r="A193" s="14"/>
      <c r="B193" s="242"/>
      <c r="C193" s="243"/>
      <c r="D193" s="232" t="s">
        <v>137</v>
      </c>
      <c r="E193" s="244" t="s">
        <v>1</v>
      </c>
      <c r="F193" s="245" t="s">
        <v>139</v>
      </c>
      <c r="G193" s="243"/>
      <c r="H193" s="246">
        <v>8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137</v>
      </c>
      <c r="AU193" s="252" t="s">
        <v>83</v>
      </c>
      <c r="AV193" s="14" t="s">
        <v>135</v>
      </c>
      <c r="AW193" s="14" t="s">
        <v>30</v>
      </c>
      <c r="AX193" s="14" t="s">
        <v>81</v>
      </c>
      <c r="AY193" s="252" t="s">
        <v>123</v>
      </c>
    </row>
    <row r="194" s="2" customFormat="1" ht="24.15" customHeight="1">
      <c r="A194" s="37"/>
      <c r="B194" s="38"/>
      <c r="C194" s="256" t="s">
        <v>310</v>
      </c>
      <c r="D194" s="256" t="s">
        <v>230</v>
      </c>
      <c r="E194" s="257" t="s">
        <v>311</v>
      </c>
      <c r="F194" s="258" t="s">
        <v>312</v>
      </c>
      <c r="G194" s="259" t="s">
        <v>306</v>
      </c>
      <c r="H194" s="260">
        <v>8</v>
      </c>
      <c r="I194" s="261"/>
      <c r="J194" s="262">
        <f>ROUND(I194*H194,2)</f>
        <v>0</v>
      </c>
      <c r="K194" s="258" t="s">
        <v>1</v>
      </c>
      <c r="L194" s="263"/>
      <c r="M194" s="264" t="s">
        <v>1</v>
      </c>
      <c r="N194" s="265" t="s">
        <v>38</v>
      </c>
      <c r="O194" s="90"/>
      <c r="P194" s="226">
        <f>O194*H194</f>
        <v>0</v>
      </c>
      <c r="Q194" s="226">
        <v>0.0050000000000000001</v>
      </c>
      <c r="R194" s="226">
        <f>Q194*H194</f>
        <v>0.040000000000000001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160</v>
      </c>
      <c r="AT194" s="228" t="s">
        <v>230</v>
      </c>
      <c r="AU194" s="228" t="s">
        <v>83</v>
      </c>
      <c r="AY194" s="16" t="s">
        <v>123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135</v>
      </c>
      <c r="BM194" s="228" t="s">
        <v>313</v>
      </c>
    </row>
    <row r="195" s="2" customFormat="1" ht="24.15" customHeight="1">
      <c r="A195" s="37"/>
      <c r="B195" s="38"/>
      <c r="C195" s="217" t="s">
        <v>314</v>
      </c>
      <c r="D195" s="217" t="s">
        <v>126</v>
      </c>
      <c r="E195" s="218" t="s">
        <v>315</v>
      </c>
      <c r="F195" s="219" t="s">
        <v>316</v>
      </c>
      <c r="G195" s="220" t="s">
        <v>306</v>
      </c>
      <c r="H195" s="221">
        <v>8</v>
      </c>
      <c r="I195" s="222"/>
      <c r="J195" s="223">
        <f>ROUND(I195*H195,2)</f>
        <v>0</v>
      </c>
      <c r="K195" s="219" t="s">
        <v>134</v>
      </c>
      <c r="L195" s="43"/>
      <c r="M195" s="224" t="s">
        <v>1</v>
      </c>
      <c r="N195" s="225" t="s">
        <v>38</v>
      </c>
      <c r="O195" s="90"/>
      <c r="P195" s="226">
        <f>O195*H195</f>
        <v>0</v>
      </c>
      <c r="Q195" s="226">
        <v>0.11241</v>
      </c>
      <c r="R195" s="226">
        <f>Q195*H195</f>
        <v>0.89927999999999997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135</v>
      </c>
      <c r="AT195" s="228" t="s">
        <v>126</v>
      </c>
      <c r="AU195" s="228" t="s">
        <v>83</v>
      </c>
      <c r="AY195" s="16" t="s">
        <v>123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135</v>
      </c>
      <c r="BM195" s="228" t="s">
        <v>317</v>
      </c>
    </row>
    <row r="196" s="2" customFormat="1" ht="16.5" customHeight="1">
      <c r="A196" s="37"/>
      <c r="B196" s="38"/>
      <c r="C196" s="256" t="s">
        <v>318</v>
      </c>
      <c r="D196" s="256" t="s">
        <v>230</v>
      </c>
      <c r="E196" s="257" t="s">
        <v>319</v>
      </c>
      <c r="F196" s="258" t="s">
        <v>320</v>
      </c>
      <c r="G196" s="259" t="s">
        <v>306</v>
      </c>
      <c r="H196" s="260">
        <v>8</v>
      </c>
      <c r="I196" s="261"/>
      <c r="J196" s="262">
        <f>ROUND(I196*H196,2)</f>
        <v>0</v>
      </c>
      <c r="K196" s="258" t="s">
        <v>134</v>
      </c>
      <c r="L196" s="263"/>
      <c r="M196" s="264" t="s">
        <v>1</v>
      </c>
      <c r="N196" s="265" t="s">
        <v>38</v>
      </c>
      <c r="O196" s="90"/>
      <c r="P196" s="226">
        <f>O196*H196</f>
        <v>0</v>
      </c>
      <c r="Q196" s="226">
        <v>0.0030000000000000001</v>
      </c>
      <c r="R196" s="226">
        <f>Q196*H196</f>
        <v>0.024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160</v>
      </c>
      <c r="AT196" s="228" t="s">
        <v>230</v>
      </c>
      <c r="AU196" s="228" t="s">
        <v>83</v>
      </c>
      <c r="AY196" s="16" t="s">
        <v>123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135</v>
      </c>
      <c r="BM196" s="228" t="s">
        <v>321</v>
      </c>
    </row>
    <row r="197" s="2" customFormat="1" ht="16.5" customHeight="1">
      <c r="A197" s="37"/>
      <c r="B197" s="38"/>
      <c r="C197" s="256" t="s">
        <v>322</v>
      </c>
      <c r="D197" s="256" t="s">
        <v>230</v>
      </c>
      <c r="E197" s="257" t="s">
        <v>323</v>
      </c>
      <c r="F197" s="258" t="s">
        <v>324</v>
      </c>
      <c r="G197" s="259" t="s">
        <v>306</v>
      </c>
      <c r="H197" s="260">
        <v>8</v>
      </c>
      <c r="I197" s="261"/>
      <c r="J197" s="262">
        <f>ROUND(I197*H197,2)</f>
        <v>0</v>
      </c>
      <c r="K197" s="258" t="s">
        <v>134</v>
      </c>
      <c r="L197" s="263"/>
      <c r="M197" s="264" t="s">
        <v>1</v>
      </c>
      <c r="N197" s="265" t="s">
        <v>38</v>
      </c>
      <c r="O197" s="90"/>
      <c r="P197" s="226">
        <f>O197*H197</f>
        <v>0</v>
      </c>
      <c r="Q197" s="226">
        <v>0.00010000000000000001</v>
      </c>
      <c r="R197" s="226">
        <f>Q197*H197</f>
        <v>0.00080000000000000004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160</v>
      </c>
      <c r="AT197" s="228" t="s">
        <v>230</v>
      </c>
      <c r="AU197" s="228" t="s">
        <v>83</v>
      </c>
      <c r="AY197" s="16" t="s">
        <v>123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135</v>
      </c>
      <c r="BM197" s="228" t="s">
        <v>325</v>
      </c>
    </row>
    <row r="198" s="2" customFormat="1" ht="21.75" customHeight="1">
      <c r="A198" s="37"/>
      <c r="B198" s="38"/>
      <c r="C198" s="256" t="s">
        <v>326</v>
      </c>
      <c r="D198" s="256" t="s">
        <v>230</v>
      </c>
      <c r="E198" s="257" t="s">
        <v>327</v>
      </c>
      <c r="F198" s="258" t="s">
        <v>328</v>
      </c>
      <c r="G198" s="259" t="s">
        <v>306</v>
      </c>
      <c r="H198" s="260">
        <v>8</v>
      </c>
      <c r="I198" s="261"/>
      <c r="J198" s="262">
        <f>ROUND(I198*H198,2)</f>
        <v>0</v>
      </c>
      <c r="K198" s="258" t="s">
        <v>134</v>
      </c>
      <c r="L198" s="263"/>
      <c r="M198" s="264" t="s">
        <v>1</v>
      </c>
      <c r="N198" s="265" t="s">
        <v>38</v>
      </c>
      <c r="O198" s="90"/>
      <c r="P198" s="226">
        <f>O198*H198</f>
        <v>0</v>
      </c>
      <c r="Q198" s="226">
        <v>0.00035</v>
      </c>
      <c r="R198" s="226">
        <f>Q198*H198</f>
        <v>0.0028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160</v>
      </c>
      <c r="AT198" s="228" t="s">
        <v>230</v>
      </c>
      <c r="AU198" s="228" t="s">
        <v>83</v>
      </c>
      <c r="AY198" s="16" t="s">
        <v>123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81</v>
      </c>
      <c r="BK198" s="229">
        <f>ROUND(I198*H198,2)</f>
        <v>0</v>
      </c>
      <c r="BL198" s="16" t="s">
        <v>135</v>
      </c>
      <c r="BM198" s="228" t="s">
        <v>329</v>
      </c>
    </row>
    <row r="199" s="2" customFormat="1" ht="21.75" customHeight="1">
      <c r="A199" s="37"/>
      <c r="B199" s="38"/>
      <c r="C199" s="256" t="s">
        <v>330</v>
      </c>
      <c r="D199" s="256" t="s">
        <v>230</v>
      </c>
      <c r="E199" s="257" t="s">
        <v>331</v>
      </c>
      <c r="F199" s="258" t="s">
        <v>332</v>
      </c>
      <c r="G199" s="259" t="s">
        <v>306</v>
      </c>
      <c r="H199" s="260">
        <v>8</v>
      </c>
      <c r="I199" s="261"/>
      <c r="J199" s="262">
        <f>ROUND(I199*H199,2)</f>
        <v>0</v>
      </c>
      <c r="K199" s="258" t="s">
        <v>134</v>
      </c>
      <c r="L199" s="263"/>
      <c r="M199" s="264" t="s">
        <v>1</v>
      </c>
      <c r="N199" s="265" t="s">
        <v>38</v>
      </c>
      <c r="O199" s="90"/>
      <c r="P199" s="226">
        <f>O199*H199</f>
        <v>0</v>
      </c>
      <c r="Q199" s="226">
        <v>0.0061000000000000004</v>
      </c>
      <c r="R199" s="226">
        <f>Q199*H199</f>
        <v>0.048800000000000003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160</v>
      </c>
      <c r="AT199" s="228" t="s">
        <v>230</v>
      </c>
      <c r="AU199" s="228" t="s">
        <v>83</v>
      </c>
      <c r="AY199" s="16" t="s">
        <v>123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135</v>
      </c>
      <c r="BM199" s="228" t="s">
        <v>333</v>
      </c>
    </row>
    <row r="200" s="2" customFormat="1" ht="24.15" customHeight="1">
      <c r="A200" s="37"/>
      <c r="B200" s="38"/>
      <c r="C200" s="217" t="s">
        <v>334</v>
      </c>
      <c r="D200" s="217" t="s">
        <v>126</v>
      </c>
      <c r="E200" s="218" t="s">
        <v>335</v>
      </c>
      <c r="F200" s="219" t="s">
        <v>336</v>
      </c>
      <c r="G200" s="220" t="s">
        <v>192</v>
      </c>
      <c r="H200" s="221">
        <v>359</v>
      </c>
      <c r="I200" s="222"/>
      <c r="J200" s="223">
        <f>ROUND(I200*H200,2)</f>
        <v>0</v>
      </c>
      <c r="K200" s="219" t="s">
        <v>134</v>
      </c>
      <c r="L200" s="43"/>
      <c r="M200" s="224" t="s">
        <v>1</v>
      </c>
      <c r="N200" s="225" t="s">
        <v>38</v>
      </c>
      <c r="O200" s="90"/>
      <c r="P200" s="226">
        <f>O200*H200</f>
        <v>0</v>
      </c>
      <c r="Q200" s="226">
        <v>0.00020000000000000001</v>
      </c>
      <c r="R200" s="226">
        <f>Q200*H200</f>
        <v>0.071800000000000003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135</v>
      </c>
      <c r="AT200" s="228" t="s">
        <v>126</v>
      </c>
      <c r="AU200" s="228" t="s">
        <v>83</v>
      </c>
      <c r="AY200" s="16" t="s">
        <v>123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135</v>
      </c>
      <c r="BM200" s="228" t="s">
        <v>337</v>
      </c>
    </row>
    <row r="201" s="13" customFormat="1">
      <c r="A201" s="13"/>
      <c r="B201" s="230"/>
      <c r="C201" s="231"/>
      <c r="D201" s="232" t="s">
        <v>137</v>
      </c>
      <c r="E201" s="233" t="s">
        <v>1</v>
      </c>
      <c r="F201" s="234" t="s">
        <v>338</v>
      </c>
      <c r="G201" s="231"/>
      <c r="H201" s="235">
        <v>30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137</v>
      </c>
      <c r="AU201" s="241" t="s">
        <v>83</v>
      </c>
      <c r="AV201" s="13" t="s">
        <v>83</v>
      </c>
      <c r="AW201" s="13" t="s">
        <v>30</v>
      </c>
      <c r="AX201" s="13" t="s">
        <v>73</v>
      </c>
      <c r="AY201" s="241" t="s">
        <v>123</v>
      </c>
    </row>
    <row r="202" s="13" customFormat="1">
      <c r="A202" s="13"/>
      <c r="B202" s="230"/>
      <c r="C202" s="231"/>
      <c r="D202" s="232" t="s">
        <v>137</v>
      </c>
      <c r="E202" s="233" t="s">
        <v>1</v>
      </c>
      <c r="F202" s="234" t="s">
        <v>339</v>
      </c>
      <c r="G202" s="231"/>
      <c r="H202" s="235">
        <v>329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137</v>
      </c>
      <c r="AU202" s="241" t="s">
        <v>83</v>
      </c>
      <c r="AV202" s="13" t="s">
        <v>83</v>
      </c>
      <c r="AW202" s="13" t="s">
        <v>30</v>
      </c>
      <c r="AX202" s="13" t="s">
        <v>73</v>
      </c>
      <c r="AY202" s="241" t="s">
        <v>123</v>
      </c>
    </row>
    <row r="203" s="14" customFormat="1">
      <c r="A203" s="14"/>
      <c r="B203" s="242"/>
      <c r="C203" s="243"/>
      <c r="D203" s="232" t="s">
        <v>137</v>
      </c>
      <c r="E203" s="244" t="s">
        <v>1</v>
      </c>
      <c r="F203" s="245" t="s">
        <v>139</v>
      </c>
      <c r="G203" s="243"/>
      <c r="H203" s="246">
        <v>359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137</v>
      </c>
      <c r="AU203" s="252" t="s">
        <v>83</v>
      </c>
      <c r="AV203" s="14" t="s">
        <v>135</v>
      </c>
      <c r="AW203" s="14" t="s">
        <v>30</v>
      </c>
      <c r="AX203" s="14" t="s">
        <v>81</v>
      </c>
      <c r="AY203" s="252" t="s">
        <v>123</v>
      </c>
    </row>
    <row r="204" s="2" customFormat="1" ht="24.15" customHeight="1">
      <c r="A204" s="37"/>
      <c r="B204" s="38"/>
      <c r="C204" s="217" t="s">
        <v>340</v>
      </c>
      <c r="D204" s="217" t="s">
        <v>126</v>
      </c>
      <c r="E204" s="218" t="s">
        <v>341</v>
      </c>
      <c r="F204" s="219" t="s">
        <v>342</v>
      </c>
      <c r="G204" s="220" t="s">
        <v>192</v>
      </c>
      <c r="H204" s="221">
        <v>24</v>
      </c>
      <c r="I204" s="222"/>
      <c r="J204" s="223">
        <f>ROUND(I204*H204,2)</f>
        <v>0</v>
      </c>
      <c r="K204" s="219" t="s">
        <v>134</v>
      </c>
      <c r="L204" s="43"/>
      <c r="M204" s="224" t="s">
        <v>1</v>
      </c>
      <c r="N204" s="225" t="s">
        <v>38</v>
      </c>
      <c r="O204" s="90"/>
      <c r="P204" s="226">
        <f>O204*H204</f>
        <v>0</v>
      </c>
      <c r="Q204" s="226">
        <v>0.00040000000000000002</v>
      </c>
      <c r="R204" s="226">
        <f>Q204*H204</f>
        <v>0.0096000000000000009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135</v>
      </c>
      <c r="AT204" s="228" t="s">
        <v>126</v>
      </c>
      <c r="AU204" s="228" t="s">
        <v>83</v>
      </c>
      <c r="AY204" s="16" t="s">
        <v>123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135</v>
      </c>
      <c r="BM204" s="228" t="s">
        <v>343</v>
      </c>
    </row>
    <row r="205" s="13" customFormat="1">
      <c r="A205" s="13"/>
      <c r="B205" s="230"/>
      <c r="C205" s="231"/>
      <c r="D205" s="232" t="s">
        <v>137</v>
      </c>
      <c r="E205" s="233" t="s">
        <v>1</v>
      </c>
      <c r="F205" s="234" t="s">
        <v>344</v>
      </c>
      <c r="G205" s="231"/>
      <c r="H205" s="235">
        <v>24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137</v>
      </c>
      <c r="AU205" s="241" t="s">
        <v>83</v>
      </c>
      <c r="AV205" s="13" t="s">
        <v>83</v>
      </c>
      <c r="AW205" s="13" t="s">
        <v>30</v>
      </c>
      <c r="AX205" s="13" t="s">
        <v>81</v>
      </c>
      <c r="AY205" s="241" t="s">
        <v>123</v>
      </c>
    </row>
    <row r="206" s="2" customFormat="1" ht="33" customHeight="1">
      <c r="A206" s="37"/>
      <c r="B206" s="38"/>
      <c r="C206" s="217" t="s">
        <v>345</v>
      </c>
      <c r="D206" s="217" t="s">
        <v>126</v>
      </c>
      <c r="E206" s="218" t="s">
        <v>346</v>
      </c>
      <c r="F206" s="219" t="s">
        <v>347</v>
      </c>
      <c r="G206" s="220" t="s">
        <v>192</v>
      </c>
      <c r="H206" s="221">
        <v>73</v>
      </c>
      <c r="I206" s="222"/>
      <c r="J206" s="223">
        <f>ROUND(I206*H206,2)</f>
        <v>0</v>
      </c>
      <c r="K206" s="219" t="s">
        <v>134</v>
      </c>
      <c r="L206" s="43"/>
      <c r="M206" s="224" t="s">
        <v>1</v>
      </c>
      <c r="N206" s="225" t="s">
        <v>38</v>
      </c>
      <c r="O206" s="90"/>
      <c r="P206" s="226">
        <f>O206*H206</f>
        <v>0</v>
      </c>
      <c r="Q206" s="226">
        <v>0.00038000000000000002</v>
      </c>
      <c r="R206" s="226">
        <f>Q206*H206</f>
        <v>0.027740000000000001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135</v>
      </c>
      <c r="AT206" s="228" t="s">
        <v>126</v>
      </c>
      <c r="AU206" s="228" t="s">
        <v>83</v>
      </c>
      <c r="AY206" s="16" t="s">
        <v>123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135</v>
      </c>
      <c r="BM206" s="228" t="s">
        <v>348</v>
      </c>
    </row>
    <row r="207" s="13" customFormat="1">
      <c r="A207" s="13"/>
      <c r="B207" s="230"/>
      <c r="C207" s="231"/>
      <c r="D207" s="232" t="s">
        <v>137</v>
      </c>
      <c r="E207" s="233" t="s">
        <v>1</v>
      </c>
      <c r="F207" s="234" t="s">
        <v>349</v>
      </c>
      <c r="G207" s="231"/>
      <c r="H207" s="235">
        <v>25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137</v>
      </c>
      <c r="AU207" s="241" t="s">
        <v>83</v>
      </c>
      <c r="AV207" s="13" t="s">
        <v>83</v>
      </c>
      <c r="AW207" s="13" t="s">
        <v>30</v>
      </c>
      <c r="AX207" s="13" t="s">
        <v>73</v>
      </c>
      <c r="AY207" s="241" t="s">
        <v>123</v>
      </c>
    </row>
    <row r="208" s="13" customFormat="1">
      <c r="A208" s="13"/>
      <c r="B208" s="230"/>
      <c r="C208" s="231"/>
      <c r="D208" s="232" t="s">
        <v>137</v>
      </c>
      <c r="E208" s="233" t="s">
        <v>1</v>
      </c>
      <c r="F208" s="234" t="s">
        <v>350</v>
      </c>
      <c r="G208" s="231"/>
      <c r="H208" s="235">
        <v>48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137</v>
      </c>
      <c r="AU208" s="241" t="s">
        <v>83</v>
      </c>
      <c r="AV208" s="13" t="s">
        <v>83</v>
      </c>
      <c r="AW208" s="13" t="s">
        <v>30</v>
      </c>
      <c r="AX208" s="13" t="s">
        <v>73</v>
      </c>
      <c r="AY208" s="241" t="s">
        <v>123</v>
      </c>
    </row>
    <row r="209" s="14" customFormat="1">
      <c r="A209" s="14"/>
      <c r="B209" s="242"/>
      <c r="C209" s="243"/>
      <c r="D209" s="232" t="s">
        <v>137</v>
      </c>
      <c r="E209" s="244" t="s">
        <v>1</v>
      </c>
      <c r="F209" s="245" t="s">
        <v>139</v>
      </c>
      <c r="G209" s="243"/>
      <c r="H209" s="246">
        <v>73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137</v>
      </c>
      <c r="AU209" s="252" t="s">
        <v>83</v>
      </c>
      <c r="AV209" s="14" t="s">
        <v>135</v>
      </c>
      <c r="AW209" s="14" t="s">
        <v>30</v>
      </c>
      <c r="AX209" s="14" t="s">
        <v>81</v>
      </c>
      <c r="AY209" s="252" t="s">
        <v>123</v>
      </c>
    </row>
    <row r="210" s="2" customFormat="1" ht="37.8" customHeight="1">
      <c r="A210" s="37"/>
      <c r="B210" s="38"/>
      <c r="C210" s="217" t="s">
        <v>351</v>
      </c>
      <c r="D210" s="217" t="s">
        <v>126</v>
      </c>
      <c r="E210" s="218" t="s">
        <v>352</v>
      </c>
      <c r="F210" s="219" t="s">
        <v>353</v>
      </c>
      <c r="G210" s="220" t="s">
        <v>184</v>
      </c>
      <c r="H210" s="221">
        <v>9</v>
      </c>
      <c r="I210" s="222"/>
      <c r="J210" s="223">
        <f>ROUND(I210*H210,2)</f>
        <v>0</v>
      </c>
      <c r="K210" s="219" t="s">
        <v>134</v>
      </c>
      <c r="L210" s="43"/>
      <c r="M210" s="224" t="s">
        <v>1</v>
      </c>
      <c r="N210" s="225" t="s">
        <v>38</v>
      </c>
      <c r="O210" s="90"/>
      <c r="P210" s="226">
        <f>O210*H210</f>
        <v>0</v>
      </c>
      <c r="Q210" s="226">
        <v>0.0016000000000000001</v>
      </c>
      <c r="R210" s="226">
        <f>Q210*H210</f>
        <v>0.014400000000000001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135</v>
      </c>
      <c r="AT210" s="228" t="s">
        <v>126</v>
      </c>
      <c r="AU210" s="228" t="s">
        <v>83</v>
      </c>
      <c r="AY210" s="16" t="s">
        <v>123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81</v>
      </c>
      <c r="BK210" s="229">
        <f>ROUND(I210*H210,2)</f>
        <v>0</v>
      </c>
      <c r="BL210" s="16" t="s">
        <v>135</v>
      </c>
      <c r="BM210" s="228" t="s">
        <v>354</v>
      </c>
    </row>
    <row r="211" s="13" customFormat="1">
      <c r="A211" s="13"/>
      <c r="B211" s="230"/>
      <c r="C211" s="231"/>
      <c r="D211" s="232" t="s">
        <v>137</v>
      </c>
      <c r="E211" s="233" t="s">
        <v>1</v>
      </c>
      <c r="F211" s="234" t="s">
        <v>355</v>
      </c>
      <c r="G211" s="231"/>
      <c r="H211" s="235">
        <v>9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137</v>
      </c>
      <c r="AU211" s="241" t="s">
        <v>83</v>
      </c>
      <c r="AV211" s="13" t="s">
        <v>83</v>
      </c>
      <c r="AW211" s="13" t="s">
        <v>30</v>
      </c>
      <c r="AX211" s="13" t="s">
        <v>73</v>
      </c>
      <c r="AY211" s="241" t="s">
        <v>123</v>
      </c>
    </row>
    <row r="212" s="14" customFormat="1">
      <c r="A212" s="14"/>
      <c r="B212" s="242"/>
      <c r="C212" s="243"/>
      <c r="D212" s="232" t="s">
        <v>137</v>
      </c>
      <c r="E212" s="244" t="s">
        <v>1</v>
      </c>
      <c r="F212" s="245" t="s">
        <v>139</v>
      </c>
      <c r="G212" s="243"/>
      <c r="H212" s="246">
        <v>9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137</v>
      </c>
      <c r="AU212" s="252" t="s">
        <v>83</v>
      </c>
      <c r="AV212" s="14" t="s">
        <v>135</v>
      </c>
      <c r="AW212" s="14" t="s">
        <v>30</v>
      </c>
      <c r="AX212" s="14" t="s">
        <v>81</v>
      </c>
      <c r="AY212" s="252" t="s">
        <v>123</v>
      </c>
    </row>
    <row r="213" s="2" customFormat="1" ht="37.8" customHeight="1">
      <c r="A213" s="37"/>
      <c r="B213" s="38"/>
      <c r="C213" s="217" t="s">
        <v>356</v>
      </c>
      <c r="D213" s="217" t="s">
        <v>126</v>
      </c>
      <c r="E213" s="218" t="s">
        <v>357</v>
      </c>
      <c r="F213" s="219" t="s">
        <v>358</v>
      </c>
      <c r="G213" s="220" t="s">
        <v>192</v>
      </c>
      <c r="H213" s="221">
        <v>456</v>
      </c>
      <c r="I213" s="222"/>
      <c r="J213" s="223">
        <f>ROUND(I213*H213,2)</f>
        <v>0</v>
      </c>
      <c r="K213" s="219" t="s">
        <v>134</v>
      </c>
      <c r="L213" s="43"/>
      <c r="M213" s="224" t="s">
        <v>1</v>
      </c>
      <c r="N213" s="225" t="s">
        <v>38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135</v>
      </c>
      <c r="AT213" s="228" t="s">
        <v>126</v>
      </c>
      <c r="AU213" s="228" t="s">
        <v>83</v>
      </c>
      <c r="AY213" s="16" t="s">
        <v>123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81</v>
      </c>
      <c r="BK213" s="229">
        <f>ROUND(I213*H213,2)</f>
        <v>0</v>
      </c>
      <c r="BL213" s="16" t="s">
        <v>135</v>
      </c>
      <c r="BM213" s="228" t="s">
        <v>359</v>
      </c>
    </row>
    <row r="214" s="13" customFormat="1">
      <c r="A214" s="13"/>
      <c r="B214" s="230"/>
      <c r="C214" s="231"/>
      <c r="D214" s="232" t="s">
        <v>137</v>
      </c>
      <c r="E214" s="233" t="s">
        <v>1</v>
      </c>
      <c r="F214" s="234" t="s">
        <v>360</v>
      </c>
      <c r="G214" s="231"/>
      <c r="H214" s="235">
        <v>456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137</v>
      </c>
      <c r="AU214" s="241" t="s">
        <v>83</v>
      </c>
      <c r="AV214" s="13" t="s">
        <v>83</v>
      </c>
      <c r="AW214" s="13" t="s">
        <v>30</v>
      </c>
      <c r="AX214" s="13" t="s">
        <v>81</v>
      </c>
      <c r="AY214" s="241" t="s">
        <v>123</v>
      </c>
    </row>
    <row r="215" s="2" customFormat="1" ht="37.8" customHeight="1">
      <c r="A215" s="37"/>
      <c r="B215" s="38"/>
      <c r="C215" s="217" t="s">
        <v>361</v>
      </c>
      <c r="D215" s="217" t="s">
        <v>126</v>
      </c>
      <c r="E215" s="218" t="s">
        <v>362</v>
      </c>
      <c r="F215" s="219" t="s">
        <v>363</v>
      </c>
      <c r="G215" s="220" t="s">
        <v>184</v>
      </c>
      <c r="H215" s="221">
        <v>9</v>
      </c>
      <c r="I215" s="222"/>
      <c r="J215" s="223">
        <f>ROUND(I215*H215,2)</f>
        <v>0</v>
      </c>
      <c r="K215" s="219" t="s">
        <v>134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1.0000000000000001E-05</v>
      </c>
      <c r="R215" s="226">
        <f>Q215*H215</f>
        <v>9.0000000000000006E-05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135</v>
      </c>
      <c r="AT215" s="228" t="s">
        <v>126</v>
      </c>
      <c r="AU215" s="228" t="s">
        <v>83</v>
      </c>
      <c r="AY215" s="16" t="s">
        <v>123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135</v>
      </c>
      <c r="BM215" s="228" t="s">
        <v>364</v>
      </c>
    </row>
    <row r="216" s="2" customFormat="1" ht="62.7" customHeight="1">
      <c r="A216" s="37"/>
      <c r="B216" s="38"/>
      <c r="C216" s="217" t="s">
        <v>365</v>
      </c>
      <c r="D216" s="217" t="s">
        <v>126</v>
      </c>
      <c r="E216" s="218" t="s">
        <v>366</v>
      </c>
      <c r="F216" s="219" t="s">
        <v>367</v>
      </c>
      <c r="G216" s="220" t="s">
        <v>192</v>
      </c>
      <c r="H216" s="221">
        <v>501</v>
      </c>
      <c r="I216" s="222"/>
      <c r="J216" s="223">
        <f>ROUND(I216*H216,2)</f>
        <v>0</v>
      </c>
      <c r="K216" s="219" t="s">
        <v>134</v>
      </c>
      <c r="L216" s="43"/>
      <c r="M216" s="224" t="s">
        <v>1</v>
      </c>
      <c r="N216" s="225" t="s">
        <v>38</v>
      </c>
      <c r="O216" s="90"/>
      <c r="P216" s="226">
        <f>O216*H216</f>
        <v>0</v>
      </c>
      <c r="Q216" s="226">
        <v>0.089779999999999999</v>
      </c>
      <c r="R216" s="226">
        <f>Q216*H216</f>
        <v>44.979779999999998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135</v>
      </c>
      <c r="AT216" s="228" t="s">
        <v>126</v>
      </c>
      <c r="AU216" s="228" t="s">
        <v>83</v>
      </c>
      <c r="AY216" s="16" t="s">
        <v>123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81</v>
      </c>
      <c r="BK216" s="229">
        <f>ROUND(I216*H216,2)</f>
        <v>0</v>
      </c>
      <c r="BL216" s="16" t="s">
        <v>135</v>
      </c>
      <c r="BM216" s="228" t="s">
        <v>368</v>
      </c>
    </row>
    <row r="217" s="13" customFormat="1">
      <c r="A217" s="13"/>
      <c r="B217" s="230"/>
      <c r="C217" s="231"/>
      <c r="D217" s="232" t="s">
        <v>137</v>
      </c>
      <c r="E217" s="233" t="s">
        <v>1</v>
      </c>
      <c r="F217" s="234" t="s">
        <v>369</v>
      </c>
      <c r="G217" s="231"/>
      <c r="H217" s="235">
        <v>501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137</v>
      </c>
      <c r="AU217" s="241" t="s">
        <v>83</v>
      </c>
      <c r="AV217" s="13" t="s">
        <v>83</v>
      </c>
      <c r="AW217" s="13" t="s">
        <v>30</v>
      </c>
      <c r="AX217" s="13" t="s">
        <v>81</v>
      </c>
      <c r="AY217" s="241" t="s">
        <v>123</v>
      </c>
    </row>
    <row r="218" s="2" customFormat="1" ht="16.5" customHeight="1">
      <c r="A218" s="37"/>
      <c r="B218" s="38"/>
      <c r="C218" s="256" t="s">
        <v>370</v>
      </c>
      <c r="D218" s="256" t="s">
        <v>230</v>
      </c>
      <c r="E218" s="257" t="s">
        <v>371</v>
      </c>
      <c r="F218" s="258" t="s">
        <v>372</v>
      </c>
      <c r="G218" s="259" t="s">
        <v>184</v>
      </c>
      <c r="H218" s="260">
        <v>50.100000000000001</v>
      </c>
      <c r="I218" s="261"/>
      <c r="J218" s="262">
        <f>ROUND(I218*H218,2)</f>
        <v>0</v>
      </c>
      <c r="K218" s="258" t="s">
        <v>134</v>
      </c>
      <c r="L218" s="263"/>
      <c r="M218" s="264" t="s">
        <v>1</v>
      </c>
      <c r="N218" s="265" t="s">
        <v>38</v>
      </c>
      <c r="O218" s="90"/>
      <c r="P218" s="226">
        <f>O218*H218</f>
        <v>0</v>
      </c>
      <c r="Q218" s="226">
        <v>0.222</v>
      </c>
      <c r="R218" s="226">
        <f>Q218*H218</f>
        <v>11.122200000000001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160</v>
      </c>
      <c r="AT218" s="228" t="s">
        <v>230</v>
      </c>
      <c r="AU218" s="228" t="s">
        <v>83</v>
      </c>
      <c r="AY218" s="16" t="s">
        <v>123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135</v>
      </c>
      <c r="BM218" s="228" t="s">
        <v>373</v>
      </c>
    </row>
    <row r="219" s="2" customFormat="1" ht="55.5" customHeight="1">
      <c r="A219" s="37"/>
      <c r="B219" s="38"/>
      <c r="C219" s="217" t="s">
        <v>374</v>
      </c>
      <c r="D219" s="217" t="s">
        <v>126</v>
      </c>
      <c r="E219" s="218" t="s">
        <v>375</v>
      </c>
      <c r="F219" s="219" t="s">
        <v>376</v>
      </c>
      <c r="G219" s="220" t="s">
        <v>192</v>
      </c>
      <c r="H219" s="221">
        <v>26.5</v>
      </c>
      <c r="I219" s="222"/>
      <c r="J219" s="223">
        <f>ROUND(I219*H219,2)</f>
        <v>0</v>
      </c>
      <c r="K219" s="219" t="s">
        <v>134</v>
      </c>
      <c r="L219" s="43"/>
      <c r="M219" s="224" t="s">
        <v>1</v>
      </c>
      <c r="N219" s="225" t="s">
        <v>38</v>
      </c>
      <c r="O219" s="90"/>
      <c r="P219" s="226">
        <f>O219*H219</f>
        <v>0</v>
      </c>
      <c r="Q219" s="226">
        <v>9.0000000000000006E-05</v>
      </c>
      <c r="R219" s="226">
        <f>Q219*H219</f>
        <v>0.002385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135</v>
      </c>
      <c r="AT219" s="228" t="s">
        <v>126</v>
      </c>
      <c r="AU219" s="228" t="s">
        <v>83</v>
      </c>
      <c r="AY219" s="16" t="s">
        <v>123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81</v>
      </c>
      <c r="BK219" s="229">
        <f>ROUND(I219*H219,2)</f>
        <v>0</v>
      </c>
      <c r="BL219" s="16" t="s">
        <v>135</v>
      </c>
      <c r="BM219" s="228" t="s">
        <v>377</v>
      </c>
    </row>
    <row r="220" s="13" customFormat="1">
      <c r="A220" s="13"/>
      <c r="B220" s="230"/>
      <c r="C220" s="231"/>
      <c r="D220" s="232" t="s">
        <v>137</v>
      </c>
      <c r="E220" s="233" t="s">
        <v>1</v>
      </c>
      <c r="F220" s="234" t="s">
        <v>378</v>
      </c>
      <c r="G220" s="231"/>
      <c r="H220" s="235">
        <v>26.5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137</v>
      </c>
      <c r="AU220" s="241" t="s">
        <v>83</v>
      </c>
      <c r="AV220" s="13" t="s">
        <v>83</v>
      </c>
      <c r="AW220" s="13" t="s">
        <v>30</v>
      </c>
      <c r="AX220" s="13" t="s">
        <v>81</v>
      </c>
      <c r="AY220" s="241" t="s">
        <v>123</v>
      </c>
    </row>
    <row r="221" s="2" customFormat="1" ht="37.8" customHeight="1">
      <c r="A221" s="37"/>
      <c r="B221" s="38"/>
      <c r="C221" s="217" t="s">
        <v>379</v>
      </c>
      <c r="D221" s="217" t="s">
        <v>126</v>
      </c>
      <c r="E221" s="218" t="s">
        <v>380</v>
      </c>
      <c r="F221" s="219" t="s">
        <v>381</v>
      </c>
      <c r="G221" s="220" t="s">
        <v>192</v>
      </c>
      <c r="H221" s="221">
        <v>26.5</v>
      </c>
      <c r="I221" s="222"/>
      <c r="J221" s="223">
        <f>ROUND(I221*H221,2)</f>
        <v>0</v>
      </c>
      <c r="K221" s="219" t="s">
        <v>134</v>
      </c>
      <c r="L221" s="43"/>
      <c r="M221" s="224" t="s">
        <v>1</v>
      </c>
      <c r="N221" s="225" t="s">
        <v>38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135</v>
      </c>
      <c r="AT221" s="228" t="s">
        <v>126</v>
      </c>
      <c r="AU221" s="228" t="s">
        <v>83</v>
      </c>
      <c r="AY221" s="16" t="s">
        <v>123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81</v>
      </c>
      <c r="BK221" s="229">
        <f>ROUND(I221*H221,2)</f>
        <v>0</v>
      </c>
      <c r="BL221" s="16" t="s">
        <v>135</v>
      </c>
      <c r="BM221" s="228" t="s">
        <v>382</v>
      </c>
    </row>
    <row r="222" s="13" customFormat="1">
      <c r="A222" s="13"/>
      <c r="B222" s="230"/>
      <c r="C222" s="231"/>
      <c r="D222" s="232" t="s">
        <v>137</v>
      </c>
      <c r="E222" s="233" t="s">
        <v>1</v>
      </c>
      <c r="F222" s="234" t="s">
        <v>378</v>
      </c>
      <c r="G222" s="231"/>
      <c r="H222" s="235">
        <v>26.5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137</v>
      </c>
      <c r="AU222" s="241" t="s">
        <v>83</v>
      </c>
      <c r="AV222" s="13" t="s">
        <v>83</v>
      </c>
      <c r="AW222" s="13" t="s">
        <v>30</v>
      </c>
      <c r="AX222" s="13" t="s">
        <v>81</v>
      </c>
      <c r="AY222" s="241" t="s">
        <v>123</v>
      </c>
    </row>
    <row r="223" s="2" customFormat="1" ht="24.15" customHeight="1">
      <c r="A223" s="37"/>
      <c r="B223" s="38"/>
      <c r="C223" s="217" t="s">
        <v>383</v>
      </c>
      <c r="D223" s="217" t="s">
        <v>126</v>
      </c>
      <c r="E223" s="218" t="s">
        <v>384</v>
      </c>
      <c r="F223" s="219" t="s">
        <v>385</v>
      </c>
      <c r="G223" s="220" t="s">
        <v>192</v>
      </c>
      <c r="H223" s="221">
        <v>26.5</v>
      </c>
      <c r="I223" s="222"/>
      <c r="J223" s="223">
        <f>ROUND(I223*H223,2)</f>
        <v>0</v>
      </c>
      <c r="K223" s="219" t="s">
        <v>134</v>
      </c>
      <c r="L223" s="43"/>
      <c r="M223" s="224" t="s">
        <v>1</v>
      </c>
      <c r="N223" s="225" t="s">
        <v>38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135</v>
      </c>
      <c r="AT223" s="228" t="s">
        <v>126</v>
      </c>
      <c r="AU223" s="228" t="s">
        <v>83</v>
      </c>
      <c r="AY223" s="16" t="s">
        <v>123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81</v>
      </c>
      <c r="BK223" s="229">
        <f>ROUND(I223*H223,2)</f>
        <v>0</v>
      </c>
      <c r="BL223" s="16" t="s">
        <v>135</v>
      </c>
      <c r="BM223" s="228" t="s">
        <v>386</v>
      </c>
    </row>
    <row r="224" s="13" customFormat="1">
      <c r="A224" s="13"/>
      <c r="B224" s="230"/>
      <c r="C224" s="231"/>
      <c r="D224" s="232" t="s">
        <v>137</v>
      </c>
      <c r="E224" s="233" t="s">
        <v>1</v>
      </c>
      <c r="F224" s="234" t="s">
        <v>378</v>
      </c>
      <c r="G224" s="231"/>
      <c r="H224" s="235">
        <v>26.5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137</v>
      </c>
      <c r="AU224" s="241" t="s">
        <v>83</v>
      </c>
      <c r="AV224" s="13" t="s">
        <v>83</v>
      </c>
      <c r="AW224" s="13" t="s">
        <v>30</v>
      </c>
      <c r="AX224" s="13" t="s">
        <v>81</v>
      </c>
      <c r="AY224" s="241" t="s">
        <v>123</v>
      </c>
    </row>
    <row r="225" s="12" customFormat="1" ht="22.8" customHeight="1">
      <c r="A225" s="12"/>
      <c r="B225" s="201"/>
      <c r="C225" s="202"/>
      <c r="D225" s="203" t="s">
        <v>72</v>
      </c>
      <c r="E225" s="215" t="s">
        <v>387</v>
      </c>
      <c r="F225" s="215" t="s">
        <v>388</v>
      </c>
      <c r="G225" s="202"/>
      <c r="H225" s="202"/>
      <c r="I225" s="205"/>
      <c r="J225" s="216">
        <f>BK225</f>
        <v>0</v>
      </c>
      <c r="K225" s="202"/>
      <c r="L225" s="207"/>
      <c r="M225" s="208"/>
      <c r="N225" s="209"/>
      <c r="O225" s="209"/>
      <c r="P225" s="210">
        <f>SUM(P226:P240)</f>
        <v>0</v>
      </c>
      <c r="Q225" s="209"/>
      <c r="R225" s="210">
        <f>SUM(R226:R240)</f>
        <v>0</v>
      </c>
      <c r="S225" s="209"/>
      <c r="T225" s="211">
        <f>SUM(T226:T240)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2" t="s">
        <v>81</v>
      </c>
      <c r="AT225" s="213" t="s">
        <v>72</v>
      </c>
      <c r="AU225" s="213" t="s">
        <v>81</v>
      </c>
      <c r="AY225" s="212" t="s">
        <v>123</v>
      </c>
      <c r="BK225" s="214">
        <f>SUM(BK226:BK240)</f>
        <v>0</v>
      </c>
    </row>
    <row r="226" s="2" customFormat="1" ht="37.8" customHeight="1">
      <c r="A226" s="37"/>
      <c r="B226" s="38"/>
      <c r="C226" s="217" t="s">
        <v>389</v>
      </c>
      <c r="D226" s="217" t="s">
        <v>126</v>
      </c>
      <c r="E226" s="218" t="s">
        <v>390</v>
      </c>
      <c r="F226" s="219" t="s">
        <v>391</v>
      </c>
      <c r="G226" s="220" t="s">
        <v>233</v>
      </c>
      <c r="H226" s="221">
        <v>1469.4749999999999</v>
      </c>
      <c r="I226" s="222"/>
      <c r="J226" s="223">
        <f>ROUND(I226*H226,2)</f>
        <v>0</v>
      </c>
      <c r="K226" s="219" t="s">
        <v>134</v>
      </c>
      <c r="L226" s="43"/>
      <c r="M226" s="224" t="s">
        <v>1</v>
      </c>
      <c r="N226" s="225" t="s">
        <v>38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135</v>
      </c>
      <c r="AT226" s="228" t="s">
        <v>126</v>
      </c>
      <c r="AU226" s="228" t="s">
        <v>83</v>
      </c>
      <c r="AY226" s="16" t="s">
        <v>123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81</v>
      </c>
      <c r="BK226" s="229">
        <f>ROUND(I226*H226,2)</f>
        <v>0</v>
      </c>
      <c r="BL226" s="16" t="s">
        <v>135</v>
      </c>
      <c r="BM226" s="228" t="s">
        <v>392</v>
      </c>
    </row>
    <row r="227" s="13" customFormat="1">
      <c r="A227" s="13"/>
      <c r="B227" s="230"/>
      <c r="C227" s="231"/>
      <c r="D227" s="232" t="s">
        <v>137</v>
      </c>
      <c r="E227" s="233" t="s">
        <v>1</v>
      </c>
      <c r="F227" s="234" t="s">
        <v>393</v>
      </c>
      <c r="G227" s="231"/>
      <c r="H227" s="235">
        <v>583.125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137</v>
      </c>
      <c r="AU227" s="241" t="s">
        <v>83</v>
      </c>
      <c r="AV227" s="13" t="s">
        <v>83</v>
      </c>
      <c r="AW227" s="13" t="s">
        <v>30</v>
      </c>
      <c r="AX227" s="13" t="s">
        <v>73</v>
      </c>
      <c r="AY227" s="241" t="s">
        <v>123</v>
      </c>
    </row>
    <row r="228" s="13" customFormat="1">
      <c r="A228" s="13"/>
      <c r="B228" s="230"/>
      <c r="C228" s="231"/>
      <c r="D228" s="232" t="s">
        <v>137</v>
      </c>
      <c r="E228" s="233" t="s">
        <v>1</v>
      </c>
      <c r="F228" s="234" t="s">
        <v>394</v>
      </c>
      <c r="G228" s="231"/>
      <c r="H228" s="235">
        <v>886.35000000000002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137</v>
      </c>
      <c r="AU228" s="241" t="s">
        <v>83</v>
      </c>
      <c r="AV228" s="13" t="s">
        <v>83</v>
      </c>
      <c r="AW228" s="13" t="s">
        <v>30</v>
      </c>
      <c r="AX228" s="13" t="s">
        <v>73</v>
      </c>
      <c r="AY228" s="241" t="s">
        <v>123</v>
      </c>
    </row>
    <row r="229" s="14" customFormat="1">
      <c r="A229" s="14"/>
      <c r="B229" s="242"/>
      <c r="C229" s="243"/>
      <c r="D229" s="232" t="s">
        <v>137</v>
      </c>
      <c r="E229" s="244" t="s">
        <v>1</v>
      </c>
      <c r="F229" s="245" t="s">
        <v>139</v>
      </c>
      <c r="G229" s="243"/>
      <c r="H229" s="246">
        <v>1469.4749999999999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137</v>
      </c>
      <c r="AU229" s="252" t="s">
        <v>83</v>
      </c>
      <c r="AV229" s="14" t="s">
        <v>135</v>
      </c>
      <c r="AW229" s="14" t="s">
        <v>30</v>
      </c>
      <c r="AX229" s="14" t="s">
        <v>81</v>
      </c>
      <c r="AY229" s="252" t="s">
        <v>123</v>
      </c>
    </row>
    <row r="230" s="2" customFormat="1" ht="49.05" customHeight="1">
      <c r="A230" s="37"/>
      <c r="B230" s="38"/>
      <c r="C230" s="217" t="s">
        <v>395</v>
      </c>
      <c r="D230" s="217" t="s">
        <v>126</v>
      </c>
      <c r="E230" s="218" t="s">
        <v>396</v>
      </c>
      <c r="F230" s="219" t="s">
        <v>397</v>
      </c>
      <c r="G230" s="220" t="s">
        <v>233</v>
      </c>
      <c r="H230" s="221">
        <v>14741.4</v>
      </c>
      <c r="I230" s="222"/>
      <c r="J230" s="223">
        <f>ROUND(I230*H230,2)</f>
        <v>0</v>
      </c>
      <c r="K230" s="219" t="s">
        <v>134</v>
      </c>
      <c r="L230" s="43"/>
      <c r="M230" s="224" t="s">
        <v>1</v>
      </c>
      <c r="N230" s="225" t="s">
        <v>38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135</v>
      </c>
      <c r="AT230" s="228" t="s">
        <v>126</v>
      </c>
      <c r="AU230" s="228" t="s">
        <v>83</v>
      </c>
      <c r="AY230" s="16" t="s">
        <v>123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81</v>
      </c>
      <c r="BK230" s="229">
        <f>ROUND(I230*H230,2)</f>
        <v>0</v>
      </c>
      <c r="BL230" s="16" t="s">
        <v>135</v>
      </c>
      <c r="BM230" s="228" t="s">
        <v>398</v>
      </c>
    </row>
    <row r="231" s="13" customFormat="1">
      <c r="A231" s="13"/>
      <c r="B231" s="230"/>
      <c r="C231" s="231"/>
      <c r="D231" s="232" t="s">
        <v>137</v>
      </c>
      <c r="E231" s="233" t="s">
        <v>1</v>
      </c>
      <c r="F231" s="234" t="s">
        <v>399</v>
      </c>
      <c r="G231" s="231"/>
      <c r="H231" s="235">
        <v>2332.5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137</v>
      </c>
      <c r="AU231" s="241" t="s">
        <v>83</v>
      </c>
      <c r="AV231" s="13" t="s">
        <v>83</v>
      </c>
      <c r="AW231" s="13" t="s">
        <v>30</v>
      </c>
      <c r="AX231" s="13" t="s">
        <v>73</v>
      </c>
      <c r="AY231" s="241" t="s">
        <v>123</v>
      </c>
    </row>
    <row r="232" s="13" customFormat="1">
      <c r="A232" s="13"/>
      <c r="B232" s="230"/>
      <c r="C232" s="231"/>
      <c r="D232" s="232" t="s">
        <v>137</v>
      </c>
      <c r="E232" s="233" t="s">
        <v>1</v>
      </c>
      <c r="F232" s="234" t="s">
        <v>400</v>
      </c>
      <c r="G232" s="231"/>
      <c r="H232" s="235">
        <v>12408.9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137</v>
      </c>
      <c r="AU232" s="241" t="s">
        <v>83</v>
      </c>
      <c r="AV232" s="13" t="s">
        <v>83</v>
      </c>
      <c r="AW232" s="13" t="s">
        <v>30</v>
      </c>
      <c r="AX232" s="13" t="s">
        <v>73</v>
      </c>
      <c r="AY232" s="241" t="s">
        <v>123</v>
      </c>
    </row>
    <row r="233" s="14" customFormat="1">
      <c r="A233" s="14"/>
      <c r="B233" s="242"/>
      <c r="C233" s="243"/>
      <c r="D233" s="232" t="s">
        <v>137</v>
      </c>
      <c r="E233" s="244" t="s">
        <v>1</v>
      </c>
      <c r="F233" s="245" t="s">
        <v>139</v>
      </c>
      <c r="G233" s="243"/>
      <c r="H233" s="246">
        <v>14741.4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137</v>
      </c>
      <c r="AU233" s="252" t="s">
        <v>83</v>
      </c>
      <c r="AV233" s="14" t="s">
        <v>135</v>
      </c>
      <c r="AW233" s="14" t="s">
        <v>30</v>
      </c>
      <c r="AX233" s="14" t="s">
        <v>81</v>
      </c>
      <c r="AY233" s="252" t="s">
        <v>123</v>
      </c>
    </row>
    <row r="234" s="2" customFormat="1" ht="37.8" customHeight="1">
      <c r="A234" s="37"/>
      <c r="B234" s="38"/>
      <c r="C234" s="217" t="s">
        <v>401</v>
      </c>
      <c r="D234" s="217" t="s">
        <v>126</v>
      </c>
      <c r="E234" s="218" t="s">
        <v>402</v>
      </c>
      <c r="F234" s="219" t="s">
        <v>403</v>
      </c>
      <c r="G234" s="220" t="s">
        <v>233</v>
      </c>
      <c r="H234" s="221">
        <v>45.884999999999998</v>
      </c>
      <c r="I234" s="222"/>
      <c r="J234" s="223">
        <f>ROUND(I234*H234,2)</f>
        <v>0</v>
      </c>
      <c r="K234" s="219" t="s">
        <v>134</v>
      </c>
      <c r="L234" s="43"/>
      <c r="M234" s="224" t="s">
        <v>1</v>
      </c>
      <c r="N234" s="225" t="s">
        <v>38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135</v>
      </c>
      <c r="AT234" s="228" t="s">
        <v>126</v>
      </c>
      <c r="AU234" s="228" t="s">
        <v>83</v>
      </c>
      <c r="AY234" s="16" t="s">
        <v>123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135</v>
      </c>
      <c r="BM234" s="228" t="s">
        <v>404</v>
      </c>
    </row>
    <row r="235" s="13" customFormat="1">
      <c r="A235" s="13"/>
      <c r="B235" s="230"/>
      <c r="C235" s="231"/>
      <c r="D235" s="232" t="s">
        <v>137</v>
      </c>
      <c r="E235" s="233" t="s">
        <v>1</v>
      </c>
      <c r="F235" s="234" t="s">
        <v>405</v>
      </c>
      <c r="G235" s="231"/>
      <c r="H235" s="235">
        <v>45.884999999999998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137</v>
      </c>
      <c r="AU235" s="241" t="s">
        <v>83</v>
      </c>
      <c r="AV235" s="13" t="s">
        <v>83</v>
      </c>
      <c r="AW235" s="13" t="s">
        <v>30</v>
      </c>
      <c r="AX235" s="13" t="s">
        <v>73</v>
      </c>
      <c r="AY235" s="241" t="s">
        <v>123</v>
      </c>
    </row>
    <row r="236" s="14" customFormat="1">
      <c r="A236" s="14"/>
      <c r="B236" s="242"/>
      <c r="C236" s="243"/>
      <c r="D236" s="232" t="s">
        <v>137</v>
      </c>
      <c r="E236" s="244" t="s">
        <v>1</v>
      </c>
      <c r="F236" s="245" t="s">
        <v>139</v>
      </c>
      <c r="G236" s="243"/>
      <c r="H236" s="246">
        <v>45.884999999999998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137</v>
      </c>
      <c r="AU236" s="252" t="s">
        <v>83</v>
      </c>
      <c r="AV236" s="14" t="s">
        <v>135</v>
      </c>
      <c r="AW236" s="14" t="s">
        <v>30</v>
      </c>
      <c r="AX236" s="14" t="s">
        <v>81</v>
      </c>
      <c r="AY236" s="252" t="s">
        <v>123</v>
      </c>
    </row>
    <row r="237" s="2" customFormat="1" ht="49.05" customHeight="1">
      <c r="A237" s="37"/>
      <c r="B237" s="38"/>
      <c r="C237" s="217" t="s">
        <v>406</v>
      </c>
      <c r="D237" s="217" t="s">
        <v>126</v>
      </c>
      <c r="E237" s="218" t="s">
        <v>407</v>
      </c>
      <c r="F237" s="219" t="s">
        <v>408</v>
      </c>
      <c r="G237" s="220" t="s">
        <v>233</v>
      </c>
      <c r="H237" s="221">
        <v>5939.0100000000002</v>
      </c>
      <c r="I237" s="222"/>
      <c r="J237" s="223">
        <f>ROUND(I237*H237,2)</f>
        <v>0</v>
      </c>
      <c r="K237" s="219" t="s">
        <v>134</v>
      </c>
      <c r="L237" s="43"/>
      <c r="M237" s="224" t="s">
        <v>1</v>
      </c>
      <c r="N237" s="225" t="s">
        <v>38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135</v>
      </c>
      <c r="AT237" s="228" t="s">
        <v>126</v>
      </c>
      <c r="AU237" s="228" t="s">
        <v>83</v>
      </c>
      <c r="AY237" s="16" t="s">
        <v>123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81</v>
      </c>
      <c r="BK237" s="229">
        <f>ROUND(I237*H237,2)</f>
        <v>0</v>
      </c>
      <c r="BL237" s="16" t="s">
        <v>135</v>
      </c>
      <c r="BM237" s="228" t="s">
        <v>409</v>
      </c>
    </row>
    <row r="238" s="13" customFormat="1">
      <c r="A238" s="13"/>
      <c r="B238" s="230"/>
      <c r="C238" s="231"/>
      <c r="D238" s="232" t="s">
        <v>137</v>
      </c>
      <c r="E238" s="233" t="s">
        <v>1</v>
      </c>
      <c r="F238" s="234" t="s">
        <v>410</v>
      </c>
      <c r="G238" s="231"/>
      <c r="H238" s="235">
        <v>5939.0100000000002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137</v>
      </c>
      <c r="AU238" s="241" t="s">
        <v>83</v>
      </c>
      <c r="AV238" s="13" t="s">
        <v>83</v>
      </c>
      <c r="AW238" s="13" t="s">
        <v>30</v>
      </c>
      <c r="AX238" s="13" t="s">
        <v>81</v>
      </c>
      <c r="AY238" s="241" t="s">
        <v>123</v>
      </c>
    </row>
    <row r="239" s="2" customFormat="1" ht="44.25" customHeight="1">
      <c r="A239" s="37"/>
      <c r="B239" s="38"/>
      <c r="C239" s="217" t="s">
        <v>411</v>
      </c>
      <c r="D239" s="217" t="s">
        <v>126</v>
      </c>
      <c r="E239" s="218" t="s">
        <v>412</v>
      </c>
      <c r="F239" s="219" t="s">
        <v>241</v>
      </c>
      <c r="G239" s="220" t="s">
        <v>233</v>
      </c>
      <c r="H239" s="221">
        <v>886.35000000000002</v>
      </c>
      <c r="I239" s="222"/>
      <c r="J239" s="223">
        <f>ROUND(I239*H239,2)</f>
        <v>0</v>
      </c>
      <c r="K239" s="219" t="s">
        <v>134</v>
      </c>
      <c r="L239" s="43"/>
      <c r="M239" s="224" t="s">
        <v>1</v>
      </c>
      <c r="N239" s="225" t="s">
        <v>38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135</v>
      </c>
      <c r="AT239" s="228" t="s">
        <v>126</v>
      </c>
      <c r="AU239" s="228" t="s">
        <v>83</v>
      </c>
      <c r="AY239" s="16" t="s">
        <v>123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81</v>
      </c>
      <c r="BK239" s="229">
        <f>ROUND(I239*H239,2)</f>
        <v>0</v>
      </c>
      <c r="BL239" s="16" t="s">
        <v>135</v>
      </c>
      <c r="BM239" s="228" t="s">
        <v>413</v>
      </c>
    </row>
    <row r="240" s="2" customFormat="1" ht="44.25" customHeight="1">
      <c r="A240" s="37"/>
      <c r="B240" s="38"/>
      <c r="C240" s="217" t="s">
        <v>414</v>
      </c>
      <c r="D240" s="217" t="s">
        <v>126</v>
      </c>
      <c r="E240" s="218" t="s">
        <v>415</v>
      </c>
      <c r="F240" s="219" t="s">
        <v>416</v>
      </c>
      <c r="G240" s="220" t="s">
        <v>233</v>
      </c>
      <c r="H240" s="221">
        <v>45.854999999999997</v>
      </c>
      <c r="I240" s="222"/>
      <c r="J240" s="223">
        <f>ROUND(I240*H240,2)</f>
        <v>0</v>
      </c>
      <c r="K240" s="219" t="s">
        <v>134</v>
      </c>
      <c r="L240" s="43"/>
      <c r="M240" s="224" t="s">
        <v>1</v>
      </c>
      <c r="N240" s="225" t="s">
        <v>38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135</v>
      </c>
      <c r="AT240" s="228" t="s">
        <v>126</v>
      </c>
      <c r="AU240" s="228" t="s">
        <v>83</v>
      </c>
      <c r="AY240" s="16" t="s">
        <v>123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81</v>
      </c>
      <c r="BK240" s="229">
        <f>ROUND(I240*H240,2)</f>
        <v>0</v>
      </c>
      <c r="BL240" s="16" t="s">
        <v>135</v>
      </c>
      <c r="BM240" s="228" t="s">
        <v>417</v>
      </c>
    </row>
    <row r="241" s="12" customFormat="1" ht="22.8" customHeight="1">
      <c r="A241" s="12"/>
      <c r="B241" s="201"/>
      <c r="C241" s="202"/>
      <c r="D241" s="203" t="s">
        <v>72</v>
      </c>
      <c r="E241" s="215" t="s">
        <v>418</v>
      </c>
      <c r="F241" s="215" t="s">
        <v>419</v>
      </c>
      <c r="G241" s="202"/>
      <c r="H241" s="202"/>
      <c r="I241" s="205"/>
      <c r="J241" s="216">
        <f>BK241</f>
        <v>0</v>
      </c>
      <c r="K241" s="202"/>
      <c r="L241" s="207"/>
      <c r="M241" s="208"/>
      <c r="N241" s="209"/>
      <c r="O241" s="209"/>
      <c r="P241" s="210">
        <f>P242</f>
        <v>0</v>
      </c>
      <c r="Q241" s="209"/>
      <c r="R241" s="210">
        <f>R242</f>
        <v>0</v>
      </c>
      <c r="S241" s="209"/>
      <c r="T241" s="211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2" t="s">
        <v>81</v>
      </c>
      <c r="AT241" s="213" t="s">
        <v>72</v>
      </c>
      <c r="AU241" s="213" t="s">
        <v>81</v>
      </c>
      <c r="AY241" s="212" t="s">
        <v>123</v>
      </c>
      <c r="BK241" s="214">
        <f>BK242</f>
        <v>0</v>
      </c>
    </row>
    <row r="242" s="2" customFormat="1" ht="44.25" customHeight="1">
      <c r="A242" s="37"/>
      <c r="B242" s="38"/>
      <c r="C242" s="217" t="s">
        <v>420</v>
      </c>
      <c r="D242" s="217" t="s">
        <v>126</v>
      </c>
      <c r="E242" s="218" t="s">
        <v>421</v>
      </c>
      <c r="F242" s="219" t="s">
        <v>422</v>
      </c>
      <c r="G242" s="220" t="s">
        <v>233</v>
      </c>
      <c r="H242" s="221">
        <v>4155.8320000000003</v>
      </c>
      <c r="I242" s="222"/>
      <c r="J242" s="223">
        <f>ROUND(I242*H242,2)</f>
        <v>0</v>
      </c>
      <c r="K242" s="219" t="s">
        <v>134</v>
      </c>
      <c r="L242" s="43"/>
      <c r="M242" s="266" t="s">
        <v>1</v>
      </c>
      <c r="N242" s="267" t="s">
        <v>38</v>
      </c>
      <c r="O242" s="268"/>
      <c r="P242" s="269">
        <f>O242*H242</f>
        <v>0</v>
      </c>
      <c r="Q242" s="269">
        <v>0</v>
      </c>
      <c r="R242" s="269">
        <f>Q242*H242</f>
        <v>0</v>
      </c>
      <c r="S242" s="269">
        <v>0</v>
      </c>
      <c r="T242" s="27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135</v>
      </c>
      <c r="AT242" s="228" t="s">
        <v>126</v>
      </c>
      <c r="AU242" s="228" t="s">
        <v>83</v>
      </c>
      <c r="AY242" s="16" t="s">
        <v>123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81</v>
      </c>
      <c r="BK242" s="229">
        <f>ROUND(I242*H242,2)</f>
        <v>0</v>
      </c>
      <c r="BL242" s="16" t="s">
        <v>135</v>
      </c>
      <c r="BM242" s="228" t="s">
        <v>423</v>
      </c>
    </row>
    <row r="243" s="2" customFormat="1" ht="6.96" customHeight="1">
      <c r="A243" s="37"/>
      <c r="B243" s="65"/>
      <c r="C243" s="66"/>
      <c r="D243" s="66"/>
      <c r="E243" s="66"/>
      <c r="F243" s="66"/>
      <c r="G243" s="66"/>
      <c r="H243" s="66"/>
      <c r="I243" s="66"/>
      <c r="J243" s="66"/>
      <c r="K243" s="66"/>
      <c r="L243" s="43"/>
      <c r="M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</row>
  </sheetData>
  <sheetProtection sheet="1" autoFilter="0" formatColumns="0" formatRows="0" objects="1" scenarios="1" spinCount="100000" saltValue="Q8VtcK7TrRqJRWadzRWHDSx9cH5LIHqgOLBSoGAe74vscqKCvJCPm6MDIr/KUXIv1QEStLBIaYrYn1fcDu+WYg==" hashValue="kC9a8G+XyOrbqbbA7O3UAzu+wTkwhjZhob0tOvRbbf69NBIaMgGCybnGJoL/CKDLrEgpVuEgQ2k/e9n4FBHfwQ==" algorithmName="SHA-512" password="CC35"/>
  <autoFilter ref="C123:K2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Touškov – Čemínská ul. – rekonstrukce kanalizace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424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20. 10. 2025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ROUND((SUM(BE122:BE237)),  2)</f>
        <v>0</v>
      </c>
      <c r="G33" s="37"/>
      <c r="H33" s="37"/>
      <c r="I33" s="154">
        <v>0.20999999999999999</v>
      </c>
      <c r="J33" s="153">
        <f>ROUND(((SUM(BE122:BE237))*I33),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ROUND((SUM(BF122:BF237)),  2)</f>
        <v>0</v>
      </c>
      <c r="G34" s="37"/>
      <c r="H34" s="37"/>
      <c r="I34" s="154">
        <v>0.12</v>
      </c>
      <c r="J34" s="153">
        <f>ROUND(((SUM(BF122:BF237))*I34),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ROUND((SUM(BG122:BG237)),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ROUND((SUM(BH122:BH237)),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ROUND((SUM(BI122:BI237)),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Touškov – Čemínská ul. – rekonstrukce kanalizace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SO120 - Chodník, vjezdy, podélné odstavné stání, střední dělící ostrůvek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20. 10. 2025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171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172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175</v>
      </c>
      <c r="E99" s="187"/>
      <c r="F99" s="187"/>
      <c r="G99" s="187"/>
      <c r="H99" s="187"/>
      <c r="I99" s="187"/>
      <c r="J99" s="188">
        <f>J176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176</v>
      </c>
      <c r="E100" s="187"/>
      <c r="F100" s="187"/>
      <c r="G100" s="187"/>
      <c r="H100" s="187"/>
      <c r="I100" s="187"/>
      <c r="J100" s="188">
        <f>J213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177</v>
      </c>
      <c r="E101" s="187"/>
      <c r="F101" s="187"/>
      <c r="G101" s="187"/>
      <c r="H101" s="187"/>
      <c r="I101" s="187"/>
      <c r="J101" s="188">
        <f>J221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178</v>
      </c>
      <c r="E102" s="187"/>
      <c r="F102" s="187"/>
      <c r="G102" s="187"/>
      <c r="H102" s="187"/>
      <c r="I102" s="187"/>
      <c r="J102" s="188">
        <f>J236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Touškov – Čemínská ul. – rekonstrukce kanalizace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30" customHeight="1">
      <c r="A114" s="37"/>
      <c r="B114" s="38"/>
      <c r="C114" s="39"/>
      <c r="D114" s="39"/>
      <c r="E114" s="75" t="str">
        <f>E9</f>
        <v>SO120 - Chodník, vjezdy, podélné odstavné stání, střední dělící ostrůvek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20. 10. 2025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109</v>
      </c>
      <c r="D121" s="193" t="s">
        <v>58</v>
      </c>
      <c r="E121" s="193" t="s">
        <v>54</v>
      </c>
      <c r="F121" s="193" t="s">
        <v>55</v>
      </c>
      <c r="G121" s="193" t="s">
        <v>110</v>
      </c>
      <c r="H121" s="193" t="s">
        <v>111</v>
      </c>
      <c r="I121" s="193" t="s">
        <v>112</v>
      </c>
      <c r="J121" s="193" t="s">
        <v>101</v>
      </c>
      <c r="K121" s="194" t="s">
        <v>113</v>
      </c>
      <c r="L121" s="195"/>
      <c r="M121" s="99" t="s">
        <v>1</v>
      </c>
      <c r="N121" s="100" t="s">
        <v>37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1081.5148179999999</v>
      </c>
      <c r="S122" s="103"/>
      <c r="T122" s="199">
        <f>T123</f>
        <v>692.1099999999999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103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179</v>
      </c>
      <c r="F123" s="204" t="s">
        <v>180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P124+P176+P213+P221+P236</f>
        <v>0</v>
      </c>
      <c r="Q123" s="209"/>
      <c r="R123" s="210">
        <f>R124+R176+R213+R221+R236</f>
        <v>1081.5148179999999</v>
      </c>
      <c r="S123" s="209"/>
      <c r="T123" s="211">
        <f>T124+T176+T213+T221+T236</f>
        <v>692.1099999999999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73</v>
      </c>
      <c r="AY123" s="212" t="s">
        <v>123</v>
      </c>
      <c r="BK123" s="214">
        <f>BK124+BK176+BK213+BK221+BK236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81</v>
      </c>
      <c r="F124" s="215" t="s">
        <v>181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SUM(P125:P175)</f>
        <v>0</v>
      </c>
      <c r="Q124" s="209"/>
      <c r="R124" s="210">
        <f>SUM(R125:R175)</f>
        <v>68.405338</v>
      </c>
      <c r="S124" s="209"/>
      <c r="T124" s="211">
        <f>SUM(T125:T175)</f>
        <v>692.1099999999999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81</v>
      </c>
      <c r="AY124" s="212" t="s">
        <v>123</v>
      </c>
      <c r="BK124" s="214">
        <f>SUM(BK125:BK175)</f>
        <v>0</v>
      </c>
    </row>
    <row r="125" s="2" customFormat="1" ht="66.75" customHeight="1">
      <c r="A125" s="37"/>
      <c r="B125" s="38"/>
      <c r="C125" s="217" t="s">
        <v>81</v>
      </c>
      <c r="D125" s="217" t="s">
        <v>126</v>
      </c>
      <c r="E125" s="218" t="s">
        <v>425</v>
      </c>
      <c r="F125" s="219" t="s">
        <v>426</v>
      </c>
      <c r="G125" s="220" t="s">
        <v>184</v>
      </c>
      <c r="H125" s="221">
        <v>1082</v>
      </c>
      <c r="I125" s="222"/>
      <c r="J125" s="223">
        <f>ROUND(I125*H125,2)</f>
        <v>0</v>
      </c>
      <c r="K125" s="219" t="s">
        <v>134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0.26000000000000001</v>
      </c>
      <c r="T125" s="227">
        <f>S125*H125</f>
        <v>281.31999999999999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135</v>
      </c>
      <c r="AT125" s="228" t="s">
        <v>126</v>
      </c>
      <c r="AU125" s="228" t="s">
        <v>83</v>
      </c>
      <c r="AY125" s="16" t="s">
        <v>123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135</v>
      </c>
      <c r="BM125" s="228" t="s">
        <v>427</v>
      </c>
    </row>
    <row r="126" s="13" customFormat="1">
      <c r="A126" s="13"/>
      <c r="B126" s="230"/>
      <c r="C126" s="231"/>
      <c r="D126" s="232" t="s">
        <v>137</v>
      </c>
      <c r="E126" s="233" t="s">
        <v>1</v>
      </c>
      <c r="F126" s="234" t="s">
        <v>428</v>
      </c>
      <c r="G126" s="231"/>
      <c r="H126" s="235">
        <v>1082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137</v>
      </c>
      <c r="AU126" s="241" t="s">
        <v>83</v>
      </c>
      <c r="AV126" s="13" t="s">
        <v>83</v>
      </c>
      <c r="AW126" s="13" t="s">
        <v>30</v>
      </c>
      <c r="AX126" s="13" t="s">
        <v>81</v>
      </c>
      <c r="AY126" s="241" t="s">
        <v>123</v>
      </c>
    </row>
    <row r="127" s="2" customFormat="1" ht="66.75" customHeight="1">
      <c r="A127" s="37"/>
      <c r="B127" s="38"/>
      <c r="C127" s="217" t="s">
        <v>83</v>
      </c>
      <c r="D127" s="217" t="s">
        <v>126</v>
      </c>
      <c r="E127" s="218" t="s">
        <v>429</v>
      </c>
      <c r="F127" s="219" t="s">
        <v>430</v>
      </c>
      <c r="G127" s="220" t="s">
        <v>184</v>
      </c>
      <c r="H127" s="221">
        <v>1082</v>
      </c>
      <c r="I127" s="222"/>
      <c r="J127" s="223">
        <f>ROUND(I127*H127,2)</f>
        <v>0</v>
      </c>
      <c r="K127" s="219" t="s">
        <v>134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0.28999999999999998</v>
      </c>
      <c r="T127" s="227">
        <f>S127*H127</f>
        <v>313.77999999999997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135</v>
      </c>
      <c r="AT127" s="228" t="s">
        <v>126</v>
      </c>
      <c r="AU127" s="228" t="s">
        <v>83</v>
      </c>
      <c r="AY127" s="16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135</v>
      </c>
      <c r="BM127" s="228" t="s">
        <v>431</v>
      </c>
    </row>
    <row r="128" s="13" customFormat="1">
      <c r="A128" s="13"/>
      <c r="B128" s="230"/>
      <c r="C128" s="231"/>
      <c r="D128" s="232" t="s">
        <v>137</v>
      </c>
      <c r="E128" s="233" t="s">
        <v>1</v>
      </c>
      <c r="F128" s="234" t="s">
        <v>432</v>
      </c>
      <c r="G128" s="231"/>
      <c r="H128" s="235">
        <v>1082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137</v>
      </c>
      <c r="AU128" s="241" t="s">
        <v>83</v>
      </c>
      <c r="AV128" s="13" t="s">
        <v>83</v>
      </c>
      <c r="AW128" s="13" t="s">
        <v>30</v>
      </c>
      <c r="AX128" s="13" t="s">
        <v>81</v>
      </c>
      <c r="AY128" s="241" t="s">
        <v>123</v>
      </c>
    </row>
    <row r="129" s="2" customFormat="1" ht="44.25" customHeight="1">
      <c r="A129" s="37"/>
      <c r="B129" s="38"/>
      <c r="C129" s="217" t="s">
        <v>140</v>
      </c>
      <c r="D129" s="217" t="s">
        <v>126</v>
      </c>
      <c r="E129" s="218" t="s">
        <v>433</v>
      </c>
      <c r="F129" s="219" t="s">
        <v>434</v>
      </c>
      <c r="G129" s="220" t="s">
        <v>192</v>
      </c>
      <c r="H129" s="221">
        <v>399</v>
      </c>
      <c r="I129" s="222"/>
      <c r="J129" s="223">
        <f>ROUND(I129*H129,2)</f>
        <v>0</v>
      </c>
      <c r="K129" s="219" t="s">
        <v>134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0.23000000000000001</v>
      </c>
      <c r="T129" s="227">
        <f>S129*H129</f>
        <v>91.77000000000001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135</v>
      </c>
      <c r="AT129" s="228" t="s">
        <v>126</v>
      </c>
      <c r="AU129" s="228" t="s">
        <v>83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135</v>
      </c>
      <c r="BM129" s="228" t="s">
        <v>435</v>
      </c>
    </row>
    <row r="130" s="13" customFormat="1">
      <c r="A130" s="13"/>
      <c r="B130" s="230"/>
      <c r="C130" s="231"/>
      <c r="D130" s="232" t="s">
        <v>137</v>
      </c>
      <c r="E130" s="233" t="s">
        <v>1</v>
      </c>
      <c r="F130" s="234" t="s">
        <v>436</v>
      </c>
      <c r="G130" s="231"/>
      <c r="H130" s="235">
        <v>399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137</v>
      </c>
      <c r="AU130" s="241" t="s">
        <v>83</v>
      </c>
      <c r="AV130" s="13" t="s">
        <v>83</v>
      </c>
      <c r="AW130" s="13" t="s">
        <v>30</v>
      </c>
      <c r="AX130" s="13" t="s">
        <v>81</v>
      </c>
      <c r="AY130" s="241" t="s">
        <v>123</v>
      </c>
    </row>
    <row r="131" s="2" customFormat="1" ht="37.8" customHeight="1">
      <c r="A131" s="37"/>
      <c r="B131" s="38"/>
      <c r="C131" s="217" t="s">
        <v>135</v>
      </c>
      <c r="D131" s="217" t="s">
        <v>126</v>
      </c>
      <c r="E131" s="218" t="s">
        <v>195</v>
      </c>
      <c r="F131" s="219" t="s">
        <v>196</v>
      </c>
      <c r="G131" s="220" t="s">
        <v>192</v>
      </c>
      <c r="H131" s="221">
        <v>131</v>
      </c>
      <c r="I131" s="222"/>
      <c r="J131" s="223">
        <f>ROUND(I131*H131,2)</f>
        <v>0</v>
      </c>
      <c r="K131" s="219" t="s">
        <v>134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0.040000000000000001</v>
      </c>
      <c r="T131" s="227">
        <f>S131*H131</f>
        <v>5.2400000000000002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135</v>
      </c>
      <c r="AT131" s="228" t="s">
        <v>126</v>
      </c>
      <c r="AU131" s="228" t="s">
        <v>83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135</v>
      </c>
      <c r="BM131" s="228" t="s">
        <v>197</v>
      </c>
    </row>
    <row r="132" s="13" customFormat="1">
      <c r="A132" s="13"/>
      <c r="B132" s="230"/>
      <c r="C132" s="231"/>
      <c r="D132" s="232" t="s">
        <v>137</v>
      </c>
      <c r="E132" s="233" t="s">
        <v>1</v>
      </c>
      <c r="F132" s="234" t="s">
        <v>198</v>
      </c>
      <c r="G132" s="231"/>
      <c r="H132" s="235">
        <v>131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137</v>
      </c>
      <c r="AU132" s="241" t="s">
        <v>83</v>
      </c>
      <c r="AV132" s="13" t="s">
        <v>83</v>
      </c>
      <c r="AW132" s="13" t="s">
        <v>30</v>
      </c>
      <c r="AX132" s="13" t="s">
        <v>81</v>
      </c>
      <c r="AY132" s="241" t="s">
        <v>123</v>
      </c>
    </row>
    <row r="133" s="2" customFormat="1" ht="24.15" customHeight="1">
      <c r="A133" s="37"/>
      <c r="B133" s="38"/>
      <c r="C133" s="217" t="s">
        <v>147</v>
      </c>
      <c r="D133" s="217" t="s">
        <v>126</v>
      </c>
      <c r="E133" s="218" t="s">
        <v>199</v>
      </c>
      <c r="F133" s="219" t="s">
        <v>200</v>
      </c>
      <c r="G133" s="220" t="s">
        <v>184</v>
      </c>
      <c r="H133" s="221">
        <v>447.60000000000002</v>
      </c>
      <c r="I133" s="222"/>
      <c r="J133" s="223">
        <f>ROUND(I133*H133,2)</f>
        <v>0</v>
      </c>
      <c r="K133" s="219" t="s">
        <v>134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135</v>
      </c>
      <c r="AT133" s="228" t="s">
        <v>126</v>
      </c>
      <c r="AU133" s="228" t="s">
        <v>83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135</v>
      </c>
      <c r="BM133" s="228" t="s">
        <v>201</v>
      </c>
    </row>
    <row r="134" s="13" customFormat="1">
      <c r="A134" s="13"/>
      <c r="B134" s="230"/>
      <c r="C134" s="231"/>
      <c r="D134" s="232" t="s">
        <v>137</v>
      </c>
      <c r="E134" s="233" t="s">
        <v>1</v>
      </c>
      <c r="F134" s="234" t="s">
        <v>437</v>
      </c>
      <c r="G134" s="231"/>
      <c r="H134" s="235">
        <v>447.60000000000002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137</v>
      </c>
      <c r="AU134" s="241" t="s">
        <v>83</v>
      </c>
      <c r="AV134" s="13" t="s">
        <v>83</v>
      </c>
      <c r="AW134" s="13" t="s">
        <v>30</v>
      </c>
      <c r="AX134" s="13" t="s">
        <v>81</v>
      </c>
      <c r="AY134" s="241" t="s">
        <v>123</v>
      </c>
    </row>
    <row r="135" s="2" customFormat="1" ht="37.8" customHeight="1">
      <c r="A135" s="37"/>
      <c r="B135" s="38"/>
      <c r="C135" s="217" t="s">
        <v>153</v>
      </c>
      <c r="D135" s="217" t="s">
        <v>126</v>
      </c>
      <c r="E135" s="218" t="s">
        <v>203</v>
      </c>
      <c r="F135" s="219" t="s">
        <v>204</v>
      </c>
      <c r="G135" s="220" t="s">
        <v>205</v>
      </c>
      <c r="H135" s="221">
        <v>91.159999999999997</v>
      </c>
      <c r="I135" s="222"/>
      <c r="J135" s="223">
        <f>ROUND(I135*H135,2)</f>
        <v>0</v>
      </c>
      <c r="K135" s="219" t="s">
        <v>134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135</v>
      </c>
      <c r="AT135" s="228" t="s">
        <v>126</v>
      </c>
      <c r="AU135" s="228" t="s">
        <v>83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135</v>
      </c>
      <c r="BM135" s="228" t="s">
        <v>206</v>
      </c>
    </row>
    <row r="136" s="13" customFormat="1">
      <c r="A136" s="13"/>
      <c r="B136" s="230"/>
      <c r="C136" s="231"/>
      <c r="D136" s="232" t="s">
        <v>137</v>
      </c>
      <c r="E136" s="233" t="s">
        <v>1</v>
      </c>
      <c r="F136" s="234" t="s">
        <v>438</v>
      </c>
      <c r="G136" s="231"/>
      <c r="H136" s="235">
        <v>28.199999999999999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137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123</v>
      </c>
    </row>
    <row r="137" s="13" customFormat="1">
      <c r="A137" s="13"/>
      <c r="B137" s="230"/>
      <c r="C137" s="231"/>
      <c r="D137" s="232" t="s">
        <v>137</v>
      </c>
      <c r="E137" s="233" t="s">
        <v>1</v>
      </c>
      <c r="F137" s="234" t="s">
        <v>439</v>
      </c>
      <c r="G137" s="231"/>
      <c r="H137" s="235">
        <v>3.1200000000000001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123</v>
      </c>
    </row>
    <row r="138" s="13" customFormat="1">
      <c r="A138" s="13"/>
      <c r="B138" s="230"/>
      <c r="C138" s="231"/>
      <c r="D138" s="232" t="s">
        <v>137</v>
      </c>
      <c r="E138" s="233" t="s">
        <v>1</v>
      </c>
      <c r="F138" s="234" t="s">
        <v>440</v>
      </c>
      <c r="G138" s="231"/>
      <c r="H138" s="235">
        <v>219.696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123</v>
      </c>
    </row>
    <row r="139" s="13" customFormat="1">
      <c r="A139" s="13"/>
      <c r="B139" s="230"/>
      <c r="C139" s="231"/>
      <c r="D139" s="232" t="s">
        <v>137</v>
      </c>
      <c r="E139" s="233" t="s">
        <v>1</v>
      </c>
      <c r="F139" s="234" t="s">
        <v>441</v>
      </c>
      <c r="G139" s="231"/>
      <c r="H139" s="235">
        <v>9.8879999999999999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123</v>
      </c>
    </row>
    <row r="140" s="13" customFormat="1">
      <c r="A140" s="13"/>
      <c r="B140" s="230"/>
      <c r="C140" s="231"/>
      <c r="D140" s="232" t="s">
        <v>137</v>
      </c>
      <c r="E140" s="233" t="s">
        <v>1</v>
      </c>
      <c r="F140" s="234" t="s">
        <v>442</v>
      </c>
      <c r="G140" s="231"/>
      <c r="H140" s="235">
        <v>16.379999999999999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137</v>
      </c>
      <c r="AU140" s="241" t="s">
        <v>83</v>
      </c>
      <c r="AV140" s="13" t="s">
        <v>83</v>
      </c>
      <c r="AW140" s="13" t="s">
        <v>30</v>
      </c>
      <c r="AX140" s="13" t="s">
        <v>73</v>
      </c>
      <c r="AY140" s="241" t="s">
        <v>123</v>
      </c>
    </row>
    <row r="141" s="13" customFormat="1">
      <c r="A141" s="13"/>
      <c r="B141" s="230"/>
      <c r="C141" s="231"/>
      <c r="D141" s="232" t="s">
        <v>137</v>
      </c>
      <c r="E141" s="233" t="s">
        <v>1</v>
      </c>
      <c r="F141" s="234" t="s">
        <v>443</v>
      </c>
      <c r="G141" s="231"/>
      <c r="H141" s="235">
        <v>2.6000000000000001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137</v>
      </c>
      <c r="AU141" s="241" t="s">
        <v>83</v>
      </c>
      <c r="AV141" s="13" t="s">
        <v>83</v>
      </c>
      <c r="AW141" s="13" t="s">
        <v>30</v>
      </c>
      <c r="AX141" s="13" t="s">
        <v>73</v>
      </c>
      <c r="AY141" s="241" t="s">
        <v>123</v>
      </c>
    </row>
    <row r="142" s="13" customFormat="1">
      <c r="A142" s="13"/>
      <c r="B142" s="230"/>
      <c r="C142" s="231"/>
      <c r="D142" s="232" t="s">
        <v>137</v>
      </c>
      <c r="E142" s="233" t="s">
        <v>1</v>
      </c>
      <c r="F142" s="234" t="s">
        <v>444</v>
      </c>
      <c r="G142" s="231"/>
      <c r="H142" s="235">
        <v>8.4960000000000004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137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123</v>
      </c>
    </row>
    <row r="143" s="13" customFormat="1">
      <c r="A143" s="13"/>
      <c r="B143" s="230"/>
      <c r="C143" s="231"/>
      <c r="D143" s="232" t="s">
        <v>137</v>
      </c>
      <c r="E143" s="233" t="s">
        <v>1</v>
      </c>
      <c r="F143" s="234" t="s">
        <v>445</v>
      </c>
      <c r="G143" s="231"/>
      <c r="H143" s="235">
        <v>30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137</v>
      </c>
      <c r="AU143" s="241" t="s">
        <v>83</v>
      </c>
      <c r="AV143" s="13" t="s">
        <v>83</v>
      </c>
      <c r="AW143" s="13" t="s">
        <v>30</v>
      </c>
      <c r="AX143" s="13" t="s">
        <v>73</v>
      </c>
      <c r="AY143" s="241" t="s">
        <v>123</v>
      </c>
    </row>
    <row r="144" s="13" customFormat="1">
      <c r="A144" s="13"/>
      <c r="B144" s="230"/>
      <c r="C144" s="231"/>
      <c r="D144" s="232" t="s">
        <v>137</v>
      </c>
      <c r="E144" s="233" t="s">
        <v>1</v>
      </c>
      <c r="F144" s="234" t="s">
        <v>446</v>
      </c>
      <c r="G144" s="231"/>
      <c r="H144" s="235">
        <v>-227.22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137</v>
      </c>
      <c r="AU144" s="241" t="s">
        <v>83</v>
      </c>
      <c r="AV144" s="13" t="s">
        <v>83</v>
      </c>
      <c r="AW144" s="13" t="s">
        <v>30</v>
      </c>
      <c r="AX144" s="13" t="s">
        <v>73</v>
      </c>
      <c r="AY144" s="241" t="s">
        <v>123</v>
      </c>
    </row>
    <row r="145" s="14" customFormat="1">
      <c r="A145" s="14"/>
      <c r="B145" s="242"/>
      <c r="C145" s="243"/>
      <c r="D145" s="232" t="s">
        <v>137</v>
      </c>
      <c r="E145" s="244" t="s">
        <v>1</v>
      </c>
      <c r="F145" s="245" t="s">
        <v>139</v>
      </c>
      <c r="G145" s="243"/>
      <c r="H145" s="246">
        <v>91.159999999999997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137</v>
      </c>
      <c r="AU145" s="252" t="s">
        <v>83</v>
      </c>
      <c r="AV145" s="14" t="s">
        <v>135</v>
      </c>
      <c r="AW145" s="14" t="s">
        <v>30</v>
      </c>
      <c r="AX145" s="14" t="s">
        <v>81</v>
      </c>
      <c r="AY145" s="252" t="s">
        <v>123</v>
      </c>
    </row>
    <row r="146" s="2" customFormat="1" ht="62.7" customHeight="1">
      <c r="A146" s="37"/>
      <c r="B146" s="38"/>
      <c r="C146" s="217" t="s">
        <v>156</v>
      </c>
      <c r="D146" s="217" t="s">
        <v>126</v>
      </c>
      <c r="E146" s="218" t="s">
        <v>215</v>
      </c>
      <c r="F146" s="219" t="s">
        <v>216</v>
      </c>
      <c r="G146" s="220" t="s">
        <v>205</v>
      </c>
      <c r="H146" s="221">
        <v>93.219999999999999</v>
      </c>
      <c r="I146" s="222"/>
      <c r="J146" s="223">
        <f>ROUND(I146*H146,2)</f>
        <v>0</v>
      </c>
      <c r="K146" s="219" t="s">
        <v>134</v>
      </c>
      <c r="L146" s="43"/>
      <c r="M146" s="224" t="s">
        <v>1</v>
      </c>
      <c r="N146" s="225" t="s">
        <v>38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135</v>
      </c>
      <c r="AT146" s="228" t="s">
        <v>126</v>
      </c>
      <c r="AU146" s="228" t="s">
        <v>83</v>
      </c>
      <c r="AY146" s="16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135</v>
      </c>
      <c r="BM146" s="228" t="s">
        <v>217</v>
      </c>
    </row>
    <row r="147" s="13" customFormat="1">
      <c r="A147" s="13"/>
      <c r="B147" s="230"/>
      <c r="C147" s="231"/>
      <c r="D147" s="232" t="s">
        <v>137</v>
      </c>
      <c r="E147" s="233" t="s">
        <v>1</v>
      </c>
      <c r="F147" s="234" t="s">
        <v>447</v>
      </c>
      <c r="G147" s="231"/>
      <c r="H147" s="235">
        <v>91.159999999999997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137</v>
      </c>
      <c r="AU147" s="241" t="s">
        <v>83</v>
      </c>
      <c r="AV147" s="13" t="s">
        <v>83</v>
      </c>
      <c r="AW147" s="13" t="s">
        <v>30</v>
      </c>
      <c r="AX147" s="13" t="s">
        <v>73</v>
      </c>
      <c r="AY147" s="241" t="s">
        <v>123</v>
      </c>
    </row>
    <row r="148" s="13" customFormat="1">
      <c r="A148" s="13"/>
      <c r="B148" s="230"/>
      <c r="C148" s="231"/>
      <c r="D148" s="232" t="s">
        <v>137</v>
      </c>
      <c r="E148" s="233" t="s">
        <v>1</v>
      </c>
      <c r="F148" s="234" t="s">
        <v>448</v>
      </c>
      <c r="G148" s="231"/>
      <c r="H148" s="235">
        <v>2.0600000000000001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137</v>
      </c>
      <c r="AU148" s="241" t="s">
        <v>83</v>
      </c>
      <c r="AV148" s="13" t="s">
        <v>83</v>
      </c>
      <c r="AW148" s="13" t="s">
        <v>30</v>
      </c>
      <c r="AX148" s="13" t="s">
        <v>73</v>
      </c>
      <c r="AY148" s="241" t="s">
        <v>123</v>
      </c>
    </row>
    <row r="149" s="14" customFormat="1">
      <c r="A149" s="14"/>
      <c r="B149" s="242"/>
      <c r="C149" s="243"/>
      <c r="D149" s="232" t="s">
        <v>137</v>
      </c>
      <c r="E149" s="244" t="s">
        <v>1</v>
      </c>
      <c r="F149" s="245" t="s">
        <v>139</v>
      </c>
      <c r="G149" s="243"/>
      <c r="H149" s="246">
        <v>93.219999999999999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137</v>
      </c>
      <c r="AU149" s="252" t="s">
        <v>83</v>
      </c>
      <c r="AV149" s="14" t="s">
        <v>135</v>
      </c>
      <c r="AW149" s="14" t="s">
        <v>30</v>
      </c>
      <c r="AX149" s="14" t="s">
        <v>81</v>
      </c>
      <c r="AY149" s="252" t="s">
        <v>123</v>
      </c>
    </row>
    <row r="150" s="2" customFormat="1" ht="66.75" customHeight="1">
      <c r="A150" s="37"/>
      <c r="B150" s="38"/>
      <c r="C150" s="217" t="s">
        <v>160</v>
      </c>
      <c r="D150" s="217" t="s">
        <v>126</v>
      </c>
      <c r="E150" s="218" t="s">
        <v>220</v>
      </c>
      <c r="F150" s="219" t="s">
        <v>221</v>
      </c>
      <c r="G150" s="220" t="s">
        <v>205</v>
      </c>
      <c r="H150" s="221">
        <v>466.10000000000002</v>
      </c>
      <c r="I150" s="222"/>
      <c r="J150" s="223">
        <f>ROUND(I150*H150,2)</f>
        <v>0</v>
      </c>
      <c r="K150" s="219" t="s">
        <v>134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135</v>
      </c>
      <c r="AT150" s="228" t="s">
        <v>126</v>
      </c>
      <c r="AU150" s="228" t="s">
        <v>83</v>
      </c>
      <c r="AY150" s="16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135</v>
      </c>
      <c r="BM150" s="228" t="s">
        <v>222</v>
      </c>
    </row>
    <row r="151" s="13" customFormat="1">
      <c r="A151" s="13"/>
      <c r="B151" s="230"/>
      <c r="C151" s="231"/>
      <c r="D151" s="232" t="s">
        <v>137</v>
      </c>
      <c r="E151" s="233" t="s">
        <v>1</v>
      </c>
      <c r="F151" s="234" t="s">
        <v>449</v>
      </c>
      <c r="G151" s="231"/>
      <c r="H151" s="235">
        <v>466.10000000000002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137</v>
      </c>
      <c r="AU151" s="241" t="s">
        <v>83</v>
      </c>
      <c r="AV151" s="13" t="s">
        <v>83</v>
      </c>
      <c r="AW151" s="13" t="s">
        <v>30</v>
      </c>
      <c r="AX151" s="13" t="s">
        <v>81</v>
      </c>
      <c r="AY151" s="241" t="s">
        <v>123</v>
      </c>
    </row>
    <row r="152" s="2" customFormat="1" ht="55.5" customHeight="1">
      <c r="A152" s="37"/>
      <c r="B152" s="38"/>
      <c r="C152" s="217" t="s">
        <v>166</v>
      </c>
      <c r="D152" s="217" t="s">
        <v>126</v>
      </c>
      <c r="E152" s="218" t="s">
        <v>225</v>
      </c>
      <c r="F152" s="219" t="s">
        <v>226</v>
      </c>
      <c r="G152" s="220" t="s">
        <v>205</v>
      </c>
      <c r="H152" s="221">
        <v>36</v>
      </c>
      <c r="I152" s="222"/>
      <c r="J152" s="223">
        <f>ROUND(I152*H152,2)</f>
        <v>0</v>
      </c>
      <c r="K152" s="219" t="s">
        <v>134</v>
      </c>
      <c r="L152" s="43"/>
      <c r="M152" s="224" t="s">
        <v>1</v>
      </c>
      <c r="N152" s="225" t="s">
        <v>38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135</v>
      </c>
      <c r="AT152" s="228" t="s">
        <v>126</v>
      </c>
      <c r="AU152" s="228" t="s">
        <v>83</v>
      </c>
      <c r="AY152" s="16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135</v>
      </c>
      <c r="BM152" s="228" t="s">
        <v>227</v>
      </c>
    </row>
    <row r="153" s="13" customFormat="1">
      <c r="A153" s="13"/>
      <c r="B153" s="230"/>
      <c r="C153" s="231"/>
      <c r="D153" s="232" t="s">
        <v>137</v>
      </c>
      <c r="E153" s="233" t="s">
        <v>1</v>
      </c>
      <c r="F153" s="234" t="s">
        <v>450</v>
      </c>
      <c r="G153" s="231"/>
      <c r="H153" s="235">
        <v>36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137</v>
      </c>
      <c r="AU153" s="241" t="s">
        <v>83</v>
      </c>
      <c r="AV153" s="13" t="s">
        <v>83</v>
      </c>
      <c r="AW153" s="13" t="s">
        <v>30</v>
      </c>
      <c r="AX153" s="13" t="s">
        <v>81</v>
      </c>
      <c r="AY153" s="241" t="s">
        <v>123</v>
      </c>
    </row>
    <row r="154" s="2" customFormat="1" ht="16.5" customHeight="1">
      <c r="A154" s="37"/>
      <c r="B154" s="38"/>
      <c r="C154" s="256" t="s">
        <v>224</v>
      </c>
      <c r="D154" s="256" t="s">
        <v>230</v>
      </c>
      <c r="E154" s="257" t="s">
        <v>231</v>
      </c>
      <c r="F154" s="258" t="s">
        <v>232</v>
      </c>
      <c r="G154" s="259" t="s">
        <v>233</v>
      </c>
      <c r="H154" s="260">
        <v>68.400000000000006</v>
      </c>
      <c r="I154" s="261"/>
      <c r="J154" s="262">
        <f>ROUND(I154*H154,2)</f>
        <v>0</v>
      </c>
      <c r="K154" s="258" t="s">
        <v>134</v>
      </c>
      <c r="L154" s="263"/>
      <c r="M154" s="264" t="s">
        <v>1</v>
      </c>
      <c r="N154" s="265" t="s">
        <v>38</v>
      </c>
      <c r="O154" s="90"/>
      <c r="P154" s="226">
        <f>O154*H154</f>
        <v>0</v>
      </c>
      <c r="Q154" s="226">
        <v>1</v>
      </c>
      <c r="R154" s="226">
        <f>Q154*H154</f>
        <v>68.400000000000006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160</v>
      </c>
      <c r="AT154" s="228" t="s">
        <v>230</v>
      </c>
      <c r="AU154" s="228" t="s">
        <v>83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135</v>
      </c>
      <c r="BM154" s="228" t="s">
        <v>234</v>
      </c>
    </row>
    <row r="155" s="13" customFormat="1">
      <c r="A155" s="13"/>
      <c r="B155" s="230"/>
      <c r="C155" s="231"/>
      <c r="D155" s="232" t="s">
        <v>137</v>
      </c>
      <c r="E155" s="233" t="s">
        <v>1</v>
      </c>
      <c r="F155" s="234" t="s">
        <v>451</v>
      </c>
      <c r="G155" s="231"/>
      <c r="H155" s="235">
        <v>68.400000000000006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137</v>
      </c>
      <c r="AU155" s="241" t="s">
        <v>83</v>
      </c>
      <c r="AV155" s="13" t="s">
        <v>83</v>
      </c>
      <c r="AW155" s="13" t="s">
        <v>30</v>
      </c>
      <c r="AX155" s="13" t="s">
        <v>81</v>
      </c>
      <c r="AY155" s="241" t="s">
        <v>123</v>
      </c>
    </row>
    <row r="156" s="2" customFormat="1" ht="37.8" customHeight="1">
      <c r="A156" s="37"/>
      <c r="B156" s="38"/>
      <c r="C156" s="217" t="s">
        <v>229</v>
      </c>
      <c r="D156" s="217" t="s">
        <v>126</v>
      </c>
      <c r="E156" s="218" t="s">
        <v>236</v>
      </c>
      <c r="F156" s="219" t="s">
        <v>237</v>
      </c>
      <c r="G156" s="220" t="s">
        <v>205</v>
      </c>
      <c r="H156" s="221">
        <v>93.219999999999999</v>
      </c>
      <c r="I156" s="222"/>
      <c r="J156" s="223">
        <f>ROUND(I156*H156,2)</f>
        <v>0</v>
      </c>
      <c r="K156" s="219" t="s">
        <v>134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135</v>
      </c>
      <c r="AT156" s="228" t="s">
        <v>126</v>
      </c>
      <c r="AU156" s="228" t="s">
        <v>83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135</v>
      </c>
      <c r="BM156" s="228" t="s">
        <v>238</v>
      </c>
    </row>
    <row r="157" s="2" customFormat="1" ht="44.25" customHeight="1">
      <c r="A157" s="37"/>
      <c r="B157" s="38"/>
      <c r="C157" s="217" t="s">
        <v>8</v>
      </c>
      <c r="D157" s="217" t="s">
        <v>126</v>
      </c>
      <c r="E157" s="218" t="s">
        <v>240</v>
      </c>
      <c r="F157" s="219" t="s">
        <v>241</v>
      </c>
      <c r="G157" s="220" t="s">
        <v>233</v>
      </c>
      <c r="H157" s="221">
        <v>177.118</v>
      </c>
      <c r="I157" s="222"/>
      <c r="J157" s="223">
        <f>ROUND(I157*H157,2)</f>
        <v>0</v>
      </c>
      <c r="K157" s="219" t="s">
        <v>134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135</v>
      </c>
      <c r="AT157" s="228" t="s">
        <v>126</v>
      </c>
      <c r="AU157" s="228" t="s">
        <v>83</v>
      </c>
      <c r="AY157" s="16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135</v>
      </c>
      <c r="BM157" s="228" t="s">
        <v>242</v>
      </c>
    </row>
    <row r="158" s="13" customFormat="1">
      <c r="A158" s="13"/>
      <c r="B158" s="230"/>
      <c r="C158" s="231"/>
      <c r="D158" s="232" t="s">
        <v>137</v>
      </c>
      <c r="E158" s="233" t="s">
        <v>1</v>
      </c>
      <c r="F158" s="234" t="s">
        <v>452</v>
      </c>
      <c r="G158" s="231"/>
      <c r="H158" s="235">
        <v>177.118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137</v>
      </c>
      <c r="AU158" s="241" t="s">
        <v>83</v>
      </c>
      <c r="AV158" s="13" t="s">
        <v>83</v>
      </c>
      <c r="AW158" s="13" t="s">
        <v>30</v>
      </c>
      <c r="AX158" s="13" t="s">
        <v>81</v>
      </c>
      <c r="AY158" s="241" t="s">
        <v>123</v>
      </c>
    </row>
    <row r="159" s="2" customFormat="1" ht="24.15" customHeight="1">
      <c r="A159" s="37"/>
      <c r="B159" s="38"/>
      <c r="C159" s="217" t="s">
        <v>239</v>
      </c>
      <c r="D159" s="217" t="s">
        <v>126</v>
      </c>
      <c r="E159" s="218" t="s">
        <v>453</v>
      </c>
      <c r="F159" s="219" t="s">
        <v>454</v>
      </c>
      <c r="G159" s="220" t="s">
        <v>184</v>
      </c>
      <c r="H159" s="221">
        <v>427</v>
      </c>
      <c r="I159" s="222"/>
      <c r="J159" s="223">
        <f>ROUND(I159*H159,2)</f>
        <v>0</v>
      </c>
      <c r="K159" s="219" t="s">
        <v>134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135</v>
      </c>
      <c r="AT159" s="228" t="s">
        <v>126</v>
      </c>
      <c r="AU159" s="228" t="s">
        <v>83</v>
      </c>
      <c r="AY159" s="16" t="s">
        <v>123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135</v>
      </c>
      <c r="BM159" s="228" t="s">
        <v>455</v>
      </c>
    </row>
    <row r="160" s="13" customFormat="1">
      <c r="A160" s="13"/>
      <c r="B160" s="230"/>
      <c r="C160" s="231"/>
      <c r="D160" s="232" t="s">
        <v>137</v>
      </c>
      <c r="E160" s="233" t="s">
        <v>1</v>
      </c>
      <c r="F160" s="234" t="s">
        <v>456</v>
      </c>
      <c r="G160" s="231"/>
      <c r="H160" s="235">
        <v>427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137</v>
      </c>
      <c r="AU160" s="241" t="s">
        <v>83</v>
      </c>
      <c r="AV160" s="13" t="s">
        <v>83</v>
      </c>
      <c r="AW160" s="13" t="s">
        <v>30</v>
      </c>
      <c r="AX160" s="13" t="s">
        <v>81</v>
      </c>
      <c r="AY160" s="241" t="s">
        <v>123</v>
      </c>
    </row>
    <row r="161" s="2" customFormat="1" ht="24.15" customHeight="1">
      <c r="A161" s="37"/>
      <c r="B161" s="38"/>
      <c r="C161" s="217" t="s">
        <v>244</v>
      </c>
      <c r="D161" s="217" t="s">
        <v>126</v>
      </c>
      <c r="E161" s="218" t="s">
        <v>245</v>
      </c>
      <c r="F161" s="219" t="s">
        <v>246</v>
      </c>
      <c r="G161" s="220" t="s">
        <v>184</v>
      </c>
      <c r="H161" s="221">
        <v>1138</v>
      </c>
      <c r="I161" s="222"/>
      <c r="J161" s="223">
        <f>ROUND(I161*H161,2)</f>
        <v>0</v>
      </c>
      <c r="K161" s="219" t="s">
        <v>134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135</v>
      </c>
      <c r="AT161" s="228" t="s">
        <v>126</v>
      </c>
      <c r="AU161" s="228" t="s">
        <v>83</v>
      </c>
      <c r="AY161" s="16" t="s">
        <v>123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135</v>
      </c>
      <c r="BM161" s="228" t="s">
        <v>247</v>
      </c>
    </row>
    <row r="162" s="13" customFormat="1">
      <c r="A162" s="13"/>
      <c r="B162" s="230"/>
      <c r="C162" s="231"/>
      <c r="D162" s="232" t="s">
        <v>137</v>
      </c>
      <c r="E162" s="233" t="s">
        <v>1</v>
      </c>
      <c r="F162" s="234" t="s">
        <v>457</v>
      </c>
      <c r="G162" s="231"/>
      <c r="H162" s="235">
        <v>60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137</v>
      </c>
      <c r="AU162" s="241" t="s">
        <v>83</v>
      </c>
      <c r="AV162" s="13" t="s">
        <v>83</v>
      </c>
      <c r="AW162" s="13" t="s">
        <v>30</v>
      </c>
      <c r="AX162" s="13" t="s">
        <v>73</v>
      </c>
      <c r="AY162" s="241" t="s">
        <v>123</v>
      </c>
    </row>
    <row r="163" s="13" customFormat="1">
      <c r="A163" s="13"/>
      <c r="B163" s="230"/>
      <c r="C163" s="231"/>
      <c r="D163" s="232" t="s">
        <v>137</v>
      </c>
      <c r="E163" s="233" t="s">
        <v>1</v>
      </c>
      <c r="F163" s="234" t="s">
        <v>458</v>
      </c>
      <c r="G163" s="231"/>
      <c r="H163" s="235">
        <v>13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137</v>
      </c>
      <c r="AU163" s="241" t="s">
        <v>83</v>
      </c>
      <c r="AV163" s="13" t="s">
        <v>83</v>
      </c>
      <c r="AW163" s="13" t="s">
        <v>30</v>
      </c>
      <c r="AX163" s="13" t="s">
        <v>73</v>
      </c>
      <c r="AY163" s="241" t="s">
        <v>123</v>
      </c>
    </row>
    <row r="164" s="13" customFormat="1">
      <c r="A164" s="13"/>
      <c r="B164" s="230"/>
      <c r="C164" s="231"/>
      <c r="D164" s="232" t="s">
        <v>137</v>
      </c>
      <c r="E164" s="233" t="s">
        <v>1</v>
      </c>
      <c r="F164" s="234" t="s">
        <v>459</v>
      </c>
      <c r="G164" s="231"/>
      <c r="H164" s="235">
        <v>915.39999999999998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137</v>
      </c>
      <c r="AU164" s="241" t="s">
        <v>83</v>
      </c>
      <c r="AV164" s="13" t="s">
        <v>83</v>
      </c>
      <c r="AW164" s="13" t="s">
        <v>30</v>
      </c>
      <c r="AX164" s="13" t="s">
        <v>73</v>
      </c>
      <c r="AY164" s="241" t="s">
        <v>123</v>
      </c>
    </row>
    <row r="165" s="13" customFormat="1">
      <c r="A165" s="13"/>
      <c r="B165" s="230"/>
      <c r="C165" s="231"/>
      <c r="D165" s="232" t="s">
        <v>137</v>
      </c>
      <c r="E165" s="233" t="s">
        <v>1</v>
      </c>
      <c r="F165" s="234" t="s">
        <v>460</v>
      </c>
      <c r="G165" s="231"/>
      <c r="H165" s="235">
        <v>41.200000000000003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137</v>
      </c>
      <c r="AU165" s="241" t="s">
        <v>83</v>
      </c>
      <c r="AV165" s="13" t="s">
        <v>83</v>
      </c>
      <c r="AW165" s="13" t="s">
        <v>30</v>
      </c>
      <c r="AX165" s="13" t="s">
        <v>73</v>
      </c>
      <c r="AY165" s="241" t="s">
        <v>123</v>
      </c>
    </row>
    <row r="166" s="13" customFormat="1">
      <c r="A166" s="13"/>
      <c r="B166" s="230"/>
      <c r="C166" s="231"/>
      <c r="D166" s="232" t="s">
        <v>137</v>
      </c>
      <c r="E166" s="233" t="s">
        <v>1</v>
      </c>
      <c r="F166" s="234" t="s">
        <v>461</v>
      </c>
      <c r="G166" s="231"/>
      <c r="H166" s="235">
        <v>63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137</v>
      </c>
      <c r="AU166" s="241" t="s">
        <v>83</v>
      </c>
      <c r="AV166" s="13" t="s">
        <v>83</v>
      </c>
      <c r="AW166" s="13" t="s">
        <v>30</v>
      </c>
      <c r="AX166" s="13" t="s">
        <v>73</v>
      </c>
      <c r="AY166" s="241" t="s">
        <v>123</v>
      </c>
    </row>
    <row r="167" s="13" customFormat="1">
      <c r="A167" s="13"/>
      <c r="B167" s="230"/>
      <c r="C167" s="231"/>
      <c r="D167" s="232" t="s">
        <v>137</v>
      </c>
      <c r="E167" s="233" t="s">
        <v>1</v>
      </c>
      <c r="F167" s="234" t="s">
        <v>462</v>
      </c>
      <c r="G167" s="231"/>
      <c r="H167" s="235">
        <v>10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137</v>
      </c>
      <c r="AU167" s="241" t="s">
        <v>83</v>
      </c>
      <c r="AV167" s="13" t="s">
        <v>83</v>
      </c>
      <c r="AW167" s="13" t="s">
        <v>30</v>
      </c>
      <c r="AX167" s="13" t="s">
        <v>73</v>
      </c>
      <c r="AY167" s="241" t="s">
        <v>123</v>
      </c>
    </row>
    <row r="168" s="13" customFormat="1">
      <c r="A168" s="13"/>
      <c r="B168" s="230"/>
      <c r="C168" s="231"/>
      <c r="D168" s="232" t="s">
        <v>137</v>
      </c>
      <c r="E168" s="233" t="s">
        <v>1</v>
      </c>
      <c r="F168" s="234" t="s">
        <v>463</v>
      </c>
      <c r="G168" s="231"/>
      <c r="H168" s="235">
        <v>35.399999999999999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137</v>
      </c>
      <c r="AU168" s="241" t="s">
        <v>83</v>
      </c>
      <c r="AV168" s="13" t="s">
        <v>83</v>
      </c>
      <c r="AW168" s="13" t="s">
        <v>30</v>
      </c>
      <c r="AX168" s="13" t="s">
        <v>73</v>
      </c>
      <c r="AY168" s="241" t="s">
        <v>123</v>
      </c>
    </row>
    <row r="169" s="14" customFormat="1">
      <c r="A169" s="14"/>
      <c r="B169" s="242"/>
      <c r="C169" s="243"/>
      <c r="D169" s="232" t="s">
        <v>137</v>
      </c>
      <c r="E169" s="244" t="s">
        <v>1</v>
      </c>
      <c r="F169" s="245" t="s">
        <v>139</v>
      </c>
      <c r="G169" s="243"/>
      <c r="H169" s="246">
        <v>1138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137</v>
      </c>
      <c r="AU169" s="252" t="s">
        <v>83</v>
      </c>
      <c r="AV169" s="14" t="s">
        <v>135</v>
      </c>
      <c r="AW169" s="14" t="s">
        <v>30</v>
      </c>
      <c r="AX169" s="14" t="s">
        <v>81</v>
      </c>
      <c r="AY169" s="252" t="s">
        <v>123</v>
      </c>
    </row>
    <row r="170" s="2" customFormat="1" ht="37.8" customHeight="1">
      <c r="A170" s="37"/>
      <c r="B170" s="38"/>
      <c r="C170" s="217" t="s">
        <v>251</v>
      </c>
      <c r="D170" s="217" t="s">
        <v>126</v>
      </c>
      <c r="E170" s="218" t="s">
        <v>464</v>
      </c>
      <c r="F170" s="219" t="s">
        <v>465</v>
      </c>
      <c r="G170" s="220" t="s">
        <v>184</v>
      </c>
      <c r="H170" s="221">
        <v>42.700000000000003</v>
      </c>
      <c r="I170" s="222"/>
      <c r="J170" s="223">
        <f>ROUND(I170*H170,2)</f>
        <v>0</v>
      </c>
      <c r="K170" s="219" t="s">
        <v>134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135</v>
      </c>
      <c r="AT170" s="228" t="s">
        <v>126</v>
      </c>
      <c r="AU170" s="228" t="s">
        <v>83</v>
      </c>
      <c r="AY170" s="16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135</v>
      </c>
      <c r="BM170" s="228" t="s">
        <v>466</v>
      </c>
    </row>
    <row r="171" s="13" customFormat="1">
      <c r="A171" s="13"/>
      <c r="B171" s="230"/>
      <c r="C171" s="231"/>
      <c r="D171" s="232" t="s">
        <v>137</v>
      </c>
      <c r="E171" s="233" t="s">
        <v>1</v>
      </c>
      <c r="F171" s="234" t="s">
        <v>467</v>
      </c>
      <c r="G171" s="231"/>
      <c r="H171" s="235">
        <v>42.700000000000003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137</v>
      </c>
      <c r="AU171" s="241" t="s">
        <v>83</v>
      </c>
      <c r="AV171" s="13" t="s">
        <v>83</v>
      </c>
      <c r="AW171" s="13" t="s">
        <v>30</v>
      </c>
      <c r="AX171" s="13" t="s">
        <v>81</v>
      </c>
      <c r="AY171" s="241" t="s">
        <v>123</v>
      </c>
    </row>
    <row r="172" s="2" customFormat="1" ht="37.8" customHeight="1">
      <c r="A172" s="37"/>
      <c r="B172" s="38"/>
      <c r="C172" s="217" t="s">
        <v>256</v>
      </c>
      <c r="D172" s="217" t="s">
        <v>126</v>
      </c>
      <c r="E172" s="218" t="s">
        <v>468</v>
      </c>
      <c r="F172" s="219" t="s">
        <v>469</v>
      </c>
      <c r="G172" s="220" t="s">
        <v>184</v>
      </c>
      <c r="H172" s="221">
        <v>427</v>
      </c>
      <c r="I172" s="222"/>
      <c r="J172" s="223">
        <f>ROUND(I172*H172,2)</f>
        <v>0</v>
      </c>
      <c r="K172" s="219" t="s">
        <v>134</v>
      </c>
      <c r="L172" s="43"/>
      <c r="M172" s="224" t="s">
        <v>1</v>
      </c>
      <c r="N172" s="225" t="s">
        <v>38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135</v>
      </c>
      <c r="AT172" s="228" t="s">
        <v>126</v>
      </c>
      <c r="AU172" s="228" t="s">
        <v>83</v>
      </c>
      <c r="AY172" s="16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135</v>
      </c>
      <c r="BM172" s="228" t="s">
        <v>470</v>
      </c>
    </row>
    <row r="173" s="13" customFormat="1">
      <c r="A173" s="13"/>
      <c r="B173" s="230"/>
      <c r="C173" s="231"/>
      <c r="D173" s="232" t="s">
        <v>137</v>
      </c>
      <c r="E173" s="233" t="s">
        <v>1</v>
      </c>
      <c r="F173" s="234" t="s">
        <v>456</v>
      </c>
      <c r="G173" s="231"/>
      <c r="H173" s="235">
        <v>427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137</v>
      </c>
      <c r="AU173" s="241" t="s">
        <v>83</v>
      </c>
      <c r="AV173" s="13" t="s">
        <v>83</v>
      </c>
      <c r="AW173" s="13" t="s">
        <v>30</v>
      </c>
      <c r="AX173" s="13" t="s">
        <v>81</v>
      </c>
      <c r="AY173" s="241" t="s">
        <v>123</v>
      </c>
    </row>
    <row r="174" s="2" customFormat="1" ht="16.5" customHeight="1">
      <c r="A174" s="37"/>
      <c r="B174" s="38"/>
      <c r="C174" s="256" t="s">
        <v>260</v>
      </c>
      <c r="D174" s="256" t="s">
        <v>230</v>
      </c>
      <c r="E174" s="257" t="s">
        <v>471</v>
      </c>
      <c r="F174" s="258" t="s">
        <v>472</v>
      </c>
      <c r="G174" s="259" t="s">
        <v>473</v>
      </c>
      <c r="H174" s="260">
        <v>5.3380000000000001</v>
      </c>
      <c r="I174" s="261"/>
      <c r="J174" s="262">
        <f>ROUND(I174*H174,2)</f>
        <v>0</v>
      </c>
      <c r="K174" s="258" t="s">
        <v>134</v>
      </c>
      <c r="L174" s="263"/>
      <c r="M174" s="264" t="s">
        <v>1</v>
      </c>
      <c r="N174" s="265" t="s">
        <v>38</v>
      </c>
      <c r="O174" s="90"/>
      <c r="P174" s="226">
        <f>O174*H174</f>
        <v>0</v>
      </c>
      <c r="Q174" s="226">
        <v>0.001</v>
      </c>
      <c r="R174" s="226">
        <f>Q174*H174</f>
        <v>0.0053379999999999999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160</v>
      </c>
      <c r="AT174" s="228" t="s">
        <v>230</v>
      </c>
      <c r="AU174" s="228" t="s">
        <v>83</v>
      </c>
      <c r="AY174" s="16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135</v>
      </c>
      <c r="BM174" s="228" t="s">
        <v>474</v>
      </c>
    </row>
    <row r="175" s="13" customFormat="1">
      <c r="A175" s="13"/>
      <c r="B175" s="230"/>
      <c r="C175" s="231"/>
      <c r="D175" s="232" t="s">
        <v>137</v>
      </c>
      <c r="E175" s="233" t="s">
        <v>1</v>
      </c>
      <c r="F175" s="234" t="s">
        <v>475</v>
      </c>
      <c r="G175" s="231"/>
      <c r="H175" s="235">
        <v>5.3380000000000001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137</v>
      </c>
      <c r="AU175" s="241" t="s">
        <v>83</v>
      </c>
      <c r="AV175" s="13" t="s">
        <v>83</v>
      </c>
      <c r="AW175" s="13" t="s">
        <v>30</v>
      </c>
      <c r="AX175" s="13" t="s">
        <v>81</v>
      </c>
      <c r="AY175" s="241" t="s">
        <v>123</v>
      </c>
    </row>
    <row r="176" s="12" customFormat="1" ht="22.8" customHeight="1">
      <c r="A176" s="12"/>
      <c r="B176" s="201"/>
      <c r="C176" s="202"/>
      <c r="D176" s="203" t="s">
        <v>72</v>
      </c>
      <c r="E176" s="215" t="s">
        <v>147</v>
      </c>
      <c r="F176" s="215" t="s">
        <v>271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SUM(P177:P212)</f>
        <v>0</v>
      </c>
      <c r="Q176" s="209"/>
      <c r="R176" s="210">
        <f>SUM(R177:R212)</f>
        <v>833.00327999999979</v>
      </c>
      <c r="S176" s="209"/>
      <c r="T176" s="211">
        <f>SUM(T177:T212)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81</v>
      </c>
      <c r="AT176" s="213" t="s">
        <v>72</v>
      </c>
      <c r="AU176" s="213" t="s">
        <v>81</v>
      </c>
      <c r="AY176" s="212" t="s">
        <v>123</v>
      </c>
      <c r="BK176" s="214">
        <f>SUM(BK177:BK212)</f>
        <v>0</v>
      </c>
    </row>
    <row r="177" s="2" customFormat="1" ht="33" customHeight="1">
      <c r="A177" s="37"/>
      <c r="B177" s="38"/>
      <c r="C177" s="217" t="s">
        <v>266</v>
      </c>
      <c r="D177" s="217" t="s">
        <v>126</v>
      </c>
      <c r="E177" s="218" t="s">
        <v>273</v>
      </c>
      <c r="F177" s="219" t="s">
        <v>274</v>
      </c>
      <c r="G177" s="220" t="s">
        <v>184</v>
      </c>
      <c r="H177" s="221">
        <v>1102.5999999999999</v>
      </c>
      <c r="I177" s="222"/>
      <c r="J177" s="223">
        <f>ROUND(I177*H177,2)</f>
        <v>0</v>
      </c>
      <c r="K177" s="219" t="s">
        <v>134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0.34499999999999997</v>
      </c>
      <c r="R177" s="226">
        <f>Q177*H177</f>
        <v>380.39699999999993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135</v>
      </c>
      <c r="AT177" s="228" t="s">
        <v>126</v>
      </c>
      <c r="AU177" s="228" t="s">
        <v>83</v>
      </c>
      <c r="AY177" s="16" t="s">
        <v>123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135</v>
      </c>
      <c r="BM177" s="228" t="s">
        <v>275</v>
      </c>
    </row>
    <row r="178" s="13" customFormat="1">
      <c r="A178" s="13"/>
      <c r="B178" s="230"/>
      <c r="C178" s="231"/>
      <c r="D178" s="232" t="s">
        <v>137</v>
      </c>
      <c r="E178" s="233" t="s">
        <v>1</v>
      </c>
      <c r="F178" s="234" t="s">
        <v>457</v>
      </c>
      <c r="G178" s="231"/>
      <c r="H178" s="235">
        <v>60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137</v>
      </c>
      <c r="AU178" s="241" t="s">
        <v>83</v>
      </c>
      <c r="AV178" s="13" t="s">
        <v>83</v>
      </c>
      <c r="AW178" s="13" t="s">
        <v>30</v>
      </c>
      <c r="AX178" s="13" t="s">
        <v>73</v>
      </c>
      <c r="AY178" s="241" t="s">
        <v>123</v>
      </c>
    </row>
    <row r="179" s="13" customFormat="1">
      <c r="A179" s="13"/>
      <c r="B179" s="230"/>
      <c r="C179" s="231"/>
      <c r="D179" s="232" t="s">
        <v>137</v>
      </c>
      <c r="E179" s="233" t="s">
        <v>1</v>
      </c>
      <c r="F179" s="234" t="s">
        <v>458</v>
      </c>
      <c r="G179" s="231"/>
      <c r="H179" s="235">
        <v>13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137</v>
      </c>
      <c r="AU179" s="241" t="s">
        <v>83</v>
      </c>
      <c r="AV179" s="13" t="s">
        <v>83</v>
      </c>
      <c r="AW179" s="13" t="s">
        <v>30</v>
      </c>
      <c r="AX179" s="13" t="s">
        <v>73</v>
      </c>
      <c r="AY179" s="241" t="s">
        <v>123</v>
      </c>
    </row>
    <row r="180" s="13" customFormat="1">
      <c r="A180" s="13"/>
      <c r="B180" s="230"/>
      <c r="C180" s="231"/>
      <c r="D180" s="232" t="s">
        <v>137</v>
      </c>
      <c r="E180" s="233" t="s">
        <v>1</v>
      </c>
      <c r="F180" s="234" t="s">
        <v>476</v>
      </c>
      <c r="G180" s="231"/>
      <c r="H180" s="235">
        <v>915.39999999999998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137</v>
      </c>
      <c r="AU180" s="241" t="s">
        <v>83</v>
      </c>
      <c r="AV180" s="13" t="s">
        <v>83</v>
      </c>
      <c r="AW180" s="13" t="s">
        <v>30</v>
      </c>
      <c r="AX180" s="13" t="s">
        <v>73</v>
      </c>
      <c r="AY180" s="241" t="s">
        <v>123</v>
      </c>
    </row>
    <row r="181" s="13" customFormat="1">
      <c r="A181" s="13"/>
      <c r="B181" s="230"/>
      <c r="C181" s="231"/>
      <c r="D181" s="232" t="s">
        <v>137</v>
      </c>
      <c r="E181" s="233" t="s">
        <v>1</v>
      </c>
      <c r="F181" s="234" t="s">
        <v>477</v>
      </c>
      <c r="G181" s="231"/>
      <c r="H181" s="235">
        <v>41.200000000000003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137</v>
      </c>
      <c r="AU181" s="241" t="s">
        <v>83</v>
      </c>
      <c r="AV181" s="13" t="s">
        <v>83</v>
      </c>
      <c r="AW181" s="13" t="s">
        <v>30</v>
      </c>
      <c r="AX181" s="13" t="s">
        <v>73</v>
      </c>
      <c r="AY181" s="241" t="s">
        <v>123</v>
      </c>
    </row>
    <row r="182" s="13" customFormat="1">
      <c r="A182" s="13"/>
      <c r="B182" s="230"/>
      <c r="C182" s="231"/>
      <c r="D182" s="232" t="s">
        <v>137</v>
      </c>
      <c r="E182" s="233" t="s">
        <v>1</v>
      </c>
      <c r="F182" s="234" t="s">
        <v>478</v>
      </c>
      <c r="G182" s="231"/>
      <c r="H182" s="235">
        <v>63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137</v>
      </c>
      <c r="AU182" s="241" t="s">
        <v>83</v>
      </c>
      <c r="AV182" s="13" t="s">
        <v>83</v>
      </c>
      <c r="AW182" s="13" t="s">
        <v>30</v>
      </c>
      <c r="AX182" s="13" t="s">
        <v>73</v>
      </c>
      <c r="AY182" s="241" t="s">
        <v>123</v>
      </c>
    </row>
    <row r="183" s="13" customFormat="1">
      <c r="A183" s="13"/>
      <c r="B183" s="230"/>
      <c r="C183" s="231"/>
      <c r="D183" s="232" t="s">
        <v>137</v>
      </c>
      <c r="E183" s="233" t="s">
        <v>1</v>
      </c>
      <c r="F183" s="234" t="s">
        <v>462</v>
      </c>
      <c r="G183" s="231"/>
      <c r="H183" s="235">
        <v>10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137</v>
      </c>
      <c r="AU183" s="241" t="s">
        <v>83</v>
      </c>
      <c r="AV183" s="13" t="s">
        <v>83</v>
      </c>
      <c r="AW183" s="13" t="s">
        <v>30</v>
      </c>
      <c r="AX183" s="13" t="s">
        <v>73</v>
      </c>
      <c r="AY183" s="241" t="s">
        <v>123</v>
      </c>
    </row>
    <row r="184" s="14" customFormat="1">
      <c r="A184" s="14"/>
      <c r="B184" s="242"/>
      <c r="C184" s="243"/>
      <c r="D184" s="232" t="s">
        <v>137</v>
      </c>
      <c r="E184" s="244" t="s">
        <v>1</v>
      </c>
      <c r="F184" s="245" t="s">
        <v>139</v>
      </c>
      <c r="G184" s="243"/>
      <c r="H184" s="246">
        <v>1102.5999999999999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137</v>
      </c>
      <c r="AU184" s="252" t="s">
        <v>83</v>
      </c>
      <c r="AV184" s="14" t="s">
        <v>135</v>
      </c>
      <c r="AW184" s="14" t="s">
        <v>30</v>
      </c>
      <c r="AX184" s="14" t="s">
        <v>81</v>
      </c>
      <c r="AY184" s="252" t="s">
        <v>123</v>
      </c>
    </row>
    <row r="185" s="2" customFormat="1" ht="37.8" customHeight="1">
      <c r="A185" s="37"/>
      <c r="B185" s="38"/>
      <c r="C185" s="217" t="s">
        <v>272</v>
      </c>
      <c r="D185" s="217" t="s">
        <v>126</v>
      </c>
      <c r="E185" s="218" t="s">
        <v>479</v>
      </c>
      <c r="F185" s="219" t="s">
        <v>480</v>
      </c>
      <c r="G185" s="220" t="s">
        <v>184</v>
      </c>
      <c r="H185" s="221">
        <v>60</v>
      </c>
      <c r="I185" s="222"/>
      <c r="J185" s="223">
        <f>ROUND(I185*H185,2)</f>
        <v>0</v>
      </c>
      <c r="K185" s="219" t="s">
        <v>134</v>
      </c>
      <c r="L185" s="43"/>
      <c r="M185" s="224" t="s">
        <v>1</v>
      </c>
      <c r="N185" s="225" t="s">
        <v>38</v>
      </c>
      <c r="O185" s="90"/>
      <c r="P185" s="226">
        <f>O185*H185</f>
        <v>0</v>
      </c>
      <c r="Q185" s="226">
        <v>0.49586999999999998</v>
      </c>
      <c r="R185" s="226">
        <f>Q185*H185</f>
        <v>29.752199999999998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135</v>
      </c>
      <c r="AT185" s="228" t="s">
        <v>126</v>
      </c>
      <c r="AU185" s="228" t="s">
        <v>83</v>
      </c>
      <c r="AY185" s="16" t="s">
        <v>123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81</v>
      </c>
      <c r="BK185" s="229">
        <f>ROUND(I185*H185,2)</f>
        <v>0</v>
      </c>
      <c r="BL185" s="16" t="s">
        <v>135</v>
      </c>
      <c r="BM185" s="228" t="s">
        <v>481</v>
      </c>
    </row>
    <row r="186" s="13" customFormat="1">
      <c r="A186" s="13"/>
      <c r="B186" s="230"/>
      <c r="C186" s="231"/>
      <c r="D186" s="232" t="s">
        <v>137</v>
      </c>
      <c r="E186" s="233" t="s">
        <v>1</v>
      </c>
      <c r="F186" s="234" t="s">
        <v>457</v>
      </c>
      <c r="G186" s="231"/>
      <c r="H186" s="235">
        <v>60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137</v>
      </c>
      <c r="AU186" s="241" t="s">
        <v>83</v>
      </c>
      <c r="AV186" s="13" t="s">
        <v>83</v>
      </c>
      <c r="AW186" s="13" t="s">
        <v>30</v>
      </c>
      <c r="AX186" s="13" t="s">
        <v>81</v>
      </c>
      <c r="AY186" s="241" t="s">
        <v>123</v>
      </c>
    </row>
    <row r="187" s="2" customFormat="1" ht="55.5" customHeight="1">
      <c r="A187" s="37"/>
      <c r="B187" s="38"/>
      <c r="C187" s="217" t="s">
        <v>277</v>
      </c>
      <c r="D187" s="217" t="s">
        <v>126</v>
      </c>
      <c r="E187" s="218" t="s">
        <v>482</v>
      </c>
      <c r="F187" s="219" t="s">
        <v>483</v>
      </c>
      <c r="G187" s="220" t="s">
        <v>184</v>
      </c>
      <c r="H187" s="221">
        <v>958.39999999999998</v>
      </c>
      <c r="I187" s="222"/>
      <c r="J187" s="223">
        <f>ROUND(I187*H187,2)</f>
        <v>0</v>
      </c>
      <c r="K187" s="219" t="s">
        <v>134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0.1837</v>
      </c>
      <c r="R187" s="226">
        <f>Q187*H187</f>
        <v>176.05807999999999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135</v>
      </c>
      <c r="AT187" s="228" t="s">
        <v>126</v>
      </c>
      <c r="AU187" s="228" t="s">
        <v>83</v>
      </c>
      <c r="AY187" s="16" t="s">
        <v>123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135</v>
      </c>
      <c r="BM187" s="228" t="s">
        <v>484</v>
      </c>
    </row>
    <row r="188" s="13" customFormat="1">
      <c r="A188" s="13"/>
      <c r="B188" s="230"/>
      <c r="C188" s="231"/>
      <c r="D188" s="232" t="s">
        <v>137</v>
      </c>
      <c r="E188" s="233" t="s">
        <v>1</v>
      </c>
      <c r="F188" s="234" t="s">
        <v>458</v>
      </c>
      <c r="G188" s="231"/>
      <c r="H188" s="235">
        <v>13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137</v>
      </c>
      <c r="AU188" s="241" t="s">
        <v>83</v>
      </c>
      <c r="AV188" s="13" t="s">
        <v>83</v>
      </c>
      <c r="AW188" s="13" t="s">
        <v>30</v>
      </c>
      <c r="AX188" s="13" t="s">
        <v>73</v>
      </c>
      <c r="AY188" s="241" t="s">
        <v>123</v>
      </c>
    </row>
    <row r="189" s="13" customFormat="1">
      <c r="A189" s="13"/>
      <c r="B189" s="230"/>
      <c r="C189" s="231"/>
      <c r="D189" s="232" t="s">
        <v>137</v>
      </c>
      <c r="E189" s="233" t="s">
        <v>1</v>
      </c>
      <c r="F189" s="234" t="s">
        <v>485</v>
      </c>
      <c r="G189" s="231"/>
      <c r="H189" s="235">
        <v>885.39999999999998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137</v>
      </c>
      <c r="AU189" s="241" t="s">
        <v>83</v>
      </c>
      <c r="AV189" s="13" t="s">
        <v>83</v>
      </c>
      <c r="AW189" s="13" t="s">
        <v>30</v>
      </c>
      <c r="AX189" s="13" t="s">
        <v>73</v>
      </c>
      <c r="AY189" s="241" t="s">
        <v>123</v>
      </c>
    </row>
    <row r="190" s="13" customFormat="1">
      <c r="A190" s="13"/>
      <c r="B190" s="230"/>
      <c r="C190" s="231"/>
      <c r="D190" s="232" t="s">
        <v>137</v>
      </c>
      <c r="E190" s="233" t="s">
        <v>1</v>
      </c>
      <c r="F190" s="234" t="s">
        <v>457</v>
      </c>
      <c r="G190" s="231"/>
      <c r="H190" s="235">
        <v>60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137</v>
      </c>
      <c r="AU190" s="241" t="s">
        <v>83</v>
      </c>
      <c r="AV190" s="13" t="s">
        <v>83</v>
      </c>
      <c r="AW190" s="13" t="s">
        <v>30</v>
      </c>
      <c r="AX190" s="13" t="s">
        <v>73</v>
      </c>
      <c r="AY190" s="241" t="s">
        <v>123</v>
      </c>
    </row>
    <row r="191" s="14" customFormat="1">
      <c r="A191" s="14"/>
      <c r="B191" s="242"/>
      <c r="C191" s="243"/>
      <c r="D191" s="232" t="s">
        <v>137</v>
      </c>
      <c r="E191" s="244" t="s">
        <v>1</v>
      </c>
      <c r="F191" s="245" t="s">
        <v>139</v>
      </c>
      <c r="G191" s="243"/>
      <c r="H191" s="246">
        <v>958.39999999999998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137</v>
      </c>
      <c r="AU191" s="252" t="s">
        <v>83</v>
      </c>
      <c r="AV191" s="14" t="s">
        <v>135</v>
      </c>
      <c r="AW191" s="14" t="s">
        <v>30</v>
      </c>
      <c r="AX191" s="14" t="s">
        <v>81</v>
      </c>
      <c r="AY191" s="252" t="s">
        <v>123</v>
      </c>
    </row>
    <row r="192" s="2" customFormat="1" ht="16.5" customHeight="1">
      <c r="A192" s="37"/>
      <c r="B192" s="38"/>
      <c r="C192" s="256" t="s">
        <v>7</v>
      </c>
      <c r="D192" s="256" t="s">
        <v>230</v>
      </c>
      <c r="E192" s="257" t="s">
        <v>486</v>
      </c>
      <c r="F192" s="258" t="s">
        <v>487</v>
      </c>
      <c r="G192" s="259" t="s">
        <v>184</v>
      </c>
      <c r="H192" s="260">
        <v>898.39999999999998</v>
      </c>
      <c r="I192" s="261"/>
      <c r="J192" s="262">
        <f>ROUND(I192*H192,2)</f>
        <v>0</v>
      </c>
      <c r="K192" s="258" t="s">
        <v>1</v>
      </c>
      <c r="L192" s="263"/>
      <c r="M192" s="264" t="s">
        <v>1</v>
      </c>
      <c r="N192" s="265" t="s">
        <v>38</v>
      </c>
      <c r="O192" s="90"/>
      <c r="P192" s="226">
        <f>O192*H192</f>
        <v>0</v>
      </c>
      <c r="Q192" s="226">
        <v>0.222</v>
      </c>
      <c r="R192" s="226">
        <f>Q192*H192</f>
        <v>199.44479999999999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160</v>
      </c>
      <c r="AT192" s="228" t="s">
        <v>230</v>
      </c>
      <c r="AU192" s="228" t="s">
        <v>83</v>
      </c>
      <c r="AY192" s="16" t="s">
        <v>123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135</v>
      </c>
      <c r="BM192" s="228" t="s">
        <v>488</v>
      </c>
    </row>
    <row r="193" s="13" customFormat="1">
      <c r="A193" s="13"/>
      <c r="B193" s="230"/>
      <c r="C193" s="231"/>
      <c r="D193" s="232" t="s">
        <v>137</v>
      </c>
      <c r="E193" s="233" t="s">
        <v>1</v>
      </c>
      <c r="F193" s="234" t="s">
        <v>458</v>
      </c>
      <c r="G193" s="231"/>
      <c r="H193" s="235">
        <v>13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137</v>
      </c>
      <c r="AU193" s="241" t="s">
        <v>83</v>
      </c>
      <c r="AV193" s="13" t="s">
        <v>83</v>
      </c>
      <c r="AW193" s="13" t="s">
        <v>30</v>
      </c>
      <c r="AX193" s="13" t="s">
        <v>73</v>
      </c>
      <c r="AY193" s="241" t="s">
        <v>123</v>
      </c>
    </row>
    <row r="194" s="13" customFormat="1">
      <c r="A194" s="13"/>
      <c r="B194" s="230"/>
      <c r="C194" s="231"/>
      <c r="D194" s="232" t="s">
        <v>137</v>
      </c>
      <c r="E194" s="233" t="s">
        <v>1</v>
      </c>
      <c r="F194" s="234" t="s">
        <v>485</v>
      </c>
      <c r="G194" s="231"/>
      <c r="H194" s="235">
        <v>885.39999999999998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137</v>
      </c>
      <c r="AU194" s="241" t="s">
        <v>83</v>
      </c>
      <c r="AV194" s="13" t="s">
        <v>83</v>
      </c>
      <c r="AW194" s="13" t="s">
        <v>30</v>
      </c>
      <c r="AX194" s="13" t="s">
        <v>73</v>
      </c>
      <c r="AY194" s="241" t="s">
        <v>123</v>
      </c>
    </row>
    <row r="195" s="14" customFormat="1">
      <c r="A195" s="14"/>
      <c r="B195" s="242"/>
      <c r="C195" s="243"/>
      <c r="D195" s="232" t="s">
        <v>137</v>
      </c>
      <c r="E195" s="244" t="s">
        <v>1</v>
      </c>
      <c r="F195" s="245" t="s">
        <v>139</v>
      </c>
      <c r="G195" s="243"/>
      <c r="H195" s="246">
        <v>898.39999999999998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137</v>
      </c>
      <c r="AU195" s="252" t="s">
        <v>83</v>
      </c>
      <c r="AV195" s="14" t="s">
        <v>135</v>
      </c>
      <c r="AW195" s="14" t="s">
        <v>30</v>
      </c>
      <c r="AX195" s="14" t="s">
        <v>81</v>
      </c>
      <c r="AY195" s="252" t="s">
        <v>123</v>
      </c>
    </row>
    <row r="196" s="2" customFormat="1" ht="16.5" customHeight="1">
      <c r="A196" s="37"/>
      <c r="B196" s="38"/>
      <c r="C196" s="256" t="s">
        <v>285</v>
      </c>
      <c r="D196" s="256" t="s">
        <v>230</v>
      </c>
      <c r="E196" s="257" t="s">
        <v>489</v>
      </c>
      <c r="F196" s="258" t="s">
        <v>490</v>
      </c>
      <c r="G196" s="259" t="s">
        <v>184</v>
      </c>
      <c r="H196" s="260">
        <v>60</v>
      </c>
      <c r="I196" s="261"/>
      <c r="J196" s="262">
        <f>ROUND(I196*H196,2)</f>
        <v>0</v>
      </c>
      <c r="K196" s="258" t="s">
        <v>1</v>
      </c>
      <c r="L196" s="263"/>
      <c r="M196" s="264" t="s">
        <v>1</v>
      </c>
      <c r="N196" s="265" t="s">
        <v>38</v>
      </c>
      <c r="O196" s="90"/>
      <c r="P196" s="226">
        <f>O196*H196</f>
        <v>0</v>
      </c>
      <c r="Q196" s="226">
        <v>0.222</v>
      </c>
      <c r="R196" s="226">
        <f>Q196*H196</f>
        <v>13.32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160</v>
      </c>
      <c r="AT196" s="228" t="s">
        <v>230</v>
      </c>
      <c r="AU196" s="228" t="s">
        <v>83</v>
      </c>
      <c r="AY196" s="16" t="s">
        <v>123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135</v>
      </c>
      <c r="BM196" s="228" t="s">
        <v>491</v>
      </c>
    </row>
    <row r="197" s="13" customFormat="1">
      <c r="A197" s="13"/>
      <c r="B197" s="230"/>
      <c r="C197" s="231"/>
      <c r="D197" s="232" t="s">
        <v>137</v>
      </c>
      <c r="E197" s="233" t="s">
        <v>1</v>
      </c>
      <c r="F197" s="234" t="s">
        <v>457</v>
      </c>
      <c r="G197" s="231"/>
      <c r="H197" s="235">
        <v>60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137</v>
      </c>
      <c r="AU197" s="241" t="s">
        <v>83</v>
      </c>
      <c r="AV197" s="13" t="s">
        <v>83</v>
      </c>
      <c r="AW197" s="13" t="s">
        <v>30</v>
      </c>
      <c r="AX197" s="13" t="s">
        <v>73</v>
      </c>
      <c r="AY197" s="241" t="s">
        <v>123</v>
      </c>
    </row>
    <row r="198" s="14" customFormat="1">
      <c r="A198" s="14"/>
      <c r="B198" s="242"/>
      <c r="C198" s="243"/>
      <c r="D198" s="232" t="s">
        <v>137</v>
      </c>
      <c r="E198" s="244" t="s">
        <v>1</v>
      </c>
      <c r="F198" s="245" t="s">
        <v>139</v>
      </c>
      <c r="G198" s="243"/>
      <c r="H198" s="246">
        <v>60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137</v>
      </c>
      <c r="AU198" s="252" t="s">
        <v>83</v>
      </c>
      <c r="AV198" s="14" t="s">
        <v>135</v>
      </c>
      <c r="AW198" s="14" t="s">
        <v>30</v>
      </c>
      <c r="AX198" s="14" t="s">
        <v>81</v>
      </c>
      <c r="AY198" s="252" t="s">
        <v>123</v>
      </c>
    </row>
    <row r="199" s="2" customFormat="1" ht="78" customHeight="1">
      <c r="A199" s="37"/>
      <c r="B199" s="38"/>
      <c r="C199" s="217" t="s">
        <v>290</v>
      </c>
      <c r="D199" s="217" t="s">
        <v>126</v>
      </c>
      <c r="E199" s="218" t="s">
        <v>492</v>
      </c>
      <c r="F199" s="219" t="s">
        <v>493</v>
      </c>
      <c r="G199" s="220" t="s">
        <v>184</v>
      </c>
      <c r="H199" s="221">
        <v>144.19999999999999</v>
      </c>
      <c r="I199" s="222"/>
      <c r="J199" s="223">
        <f>ROUND(I199*H199,2)</f>
        <v>0</v>
      </c>
      <c r="K199" s="219" t="s">
        <v>134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0.10100000000000001</v>
      </c>
      <c r="R199" s="226">
        <f>Q199*H199</f>
        <v>14.5642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135</v>
      </c>
      <c r="AT199" s="228" t="s">
        <v>126</v>
      </c>
      <c r="AU199" s="228" t="s">
        <v>83</v>
      </c>
      <c r="AY199" s="16" t="s">
        <v>123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135</v>
      </c>
      <c r="BM199" s="228" t="s">
        <v>494</v>
      </c>
    </row>
    <row r="200" s="13" customFormat="1">
      <c r="A200" s="13"/>
      <c r="B200" s="230"/>
      <c r="C200" s="231"/>
      <c r="D200" s="232" t="s">
        <v>137</v>
      </c>
      <c r="E200" s="233" t="s">
        <v>1</v>
      </c>
      <c r="F200" s="234" t="s">
        <v>495</v>
      </c>
      <c r="G200" s="231"/>
      <c r="H200" s="235">
        <v>30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137</v>
      </c>
      <c r="AU200" s="241" t="s">
        <v>83</v>
      </c>
      <c r="AV200" s="13" t="s">
        <v>83</v>
      </c>
      <c r="AW200" s="13" t="s">
        <v>30</v>
      </c>
      <c r="AX200" s="13" t="s">
        <v>73</v>
      </c>
      <c r="AY200" s="241" t="s">
        <v>123</v>
      </c>
    </row>
    <row r="201" s="13" customFormat="1">
      <c r="A201" s="13"/>
      <c r="B201" s="230"/>
      <c r="C201" s="231"/>
      <c r="D201" s="232" t="s">
        <v>137</v>
      </c>
      <c r="E201" s="233" t="s">
        <v>1</v>
      </c>
      <c r="F201" s="234" t="s">
        <v>477</v>
      </c>
      <c r="G201" s="231"/>
      <c r="H201" s="235">
        <v>41.200000000000003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137</v>
      </c>
      <c r="AU201" s="241" t="s">
        <v>83</v>
      </c>
      <c r="AV201" s="13" t="s">
        <v>83</v>
      </c>
      <c r="AW201" s="13" t="s">
        <v>30</v>
      </c>
      <c r="AX201" s="13" t="s">
        <v>73</v>
      </c>
      <c r="AY201" s="241" t="s">
        <v>123</v>
      </c>
    </row>
    <row r="202" s="13" customFormat="1">
      <c r="A202" s="13"/>
      <c r="B202" s="230"/>
      <c r="C202" s="231"/>
      <c r="D202" s="232" t="s">
        <v>137</v>
      </c>
      <c r="E202" s="233" t="s">
        <v>1</v>
      </c>
      <c r="F202" s="234" t="s">
        <v>496</v>
      </c>
      <c r="G202" s="231"/>
      <c r="H202" s="235">
        <v>63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137</v>
      </c>
      <c r="AU202" s="241" t="s">
        <v>83</v>
      </c>
      <c r="AV202" s="13" t="s">
        <v>83</v>
      </c>
      <c r="AW202" s="13" t="s">
        <v>30</v>
      </c>
      <c r="AX202" s="13" t="s">
        <v>73</v>
      </c>
      <c r="AY202" s="241" t="s">
        <v>123</v>
      </c>
    </row>
    <row r="203" s="13" customFormat="1">
      <c r="A203" s="13"/>
      <c r="B203" s="230"/>
      <c r="C203" s="231"/>
      <c r="D203" s="232" t="s">
        <v>137</v>
      </c>
      <c r="E203" s="233" t="s">
        <v>1</v>
      </c>
      <c r="F203" s="234" t="s">
        <v>462</v>
      </c>
      <c r="G203" s="231"/>
      <c r="H203" s="235">
        <v>10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137</v>
      </c>
      <c r="AU203" s="241" t="s">
        <v>83</v>
      </c>
      <c r="AV203" s="13" t="s">
        <v>83</v>
      </c>
      <c r="AW203" s="13" t="s">
        <v>30</v>
      </c>
      <c r="AX203" s="13" t="s">
        <v>73</v>
      </c>
      <c r="AY203" s="241" t="s">
        <v>123</v>
      </c>
    </row>
    <row r="204" s="14" customFormat="1">
      <c r="A204" s="14"/>
      <c r="B204" s="242"/>
      <c r="C204" s="243"/>
      <c r="D204" s="232" t="s">
        <v>137</v>
      </c>
      <c r="E204" s="244" t="s">
        <v>1</v>
      </c>
      <c r="F204" s="245" t="s">
        <v>139</v>
      </c>
      <c r="G204" s="243"/>
      <c r="H204" s="246">
        <v>144.19999999999999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137</v>
      </c>
      <c r="AU204" s="252" t="s">
        <v>83</v>
      </c>
      <c r="AV204" s="14" t="s">
        <v>135</v>
      </c>
      <c r="AW204" s="14" t="s">
        <v>30</v>
      </c>
      <c r="AX204" s="14" t="s">
        <v>81</v>
      </c>
      <c r="AY204" s="252" t="s">
        <v>123</v>
      </c>
    </row>
    <row r="205" s="2" customFormat="1" ht="21.75" customHeight="1">
      <c r="A205" s="37"/>
      <c r="B205" s="38"/>
      <c r="C205" s="256" t="s">
        <v>294</v>
      </c>
      <c r="D205" s="256" t="s">
        <v>230</v>
      </c>
      <c r="E205" s="257" t="s">
        <v>497</v>
      </c>
      <c r="F205" s="258" t="s">
        <v>498</v>
      </c>
      <c r="G205" s="259" t="s">
        <v>184</v>
      </c>
      <c r="H205" s="260">
        <v>93</v>
      </c>
      <c r="I205" s="261"/>
      <c r="J205" s="262">
        <f>ROUND(I205*H205,2)</f>
        <v>0</v>
      </c>
      <c r="K205" s="258" t="s">
        <v>134</v>
      </c>
      <c r="L205" s="263"/>
      <c r="M205" s="264" t="s">
        <v>1</v>
      </c>
      <c r="N205" s="265" t="s">
        <v>38</v>
      </c>
      <c r="O205" s="90"/>
      <c r="P205" s="226">
        <f>O205*H205</f>
        <v>0</v>
      </c>
      <c r="Q205" s="226">
        <v>0.13500000000000001</v>
      </c>
      <c r="R205" s="226">
        <f>Q205*H205</f>
        <v>12.555000000000002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160</v>
      </c>
      <c r="AT205" s="228" t="s">
        <v>230</v>
      </c>
      <c r="AU205" s="228" t="s">
        <v>83</v>
      </c>
      <c r="AY205" s="16" t="s">
        <v>123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135</v>
      </c>
      <c r="BM205" s="228" t="s">
        <v>499</v>
      </c>
    </row>
    <row r="206" s="13" customFormat="1">
      <c r="A206" s="13"/>
      <c r="B206" s="230"/>
      <c r="C206" s="231"/>
      <c r="D206" s="232" t="s">
        <v>137</v>
      </c>
      <c r="E206" s="233" t="s">
        <v>1</v>
      </c>
      <c r="F206" s="234" t="s">
        <v>495</v>
      </c>
      <c r="G206" s="231"/>
      <c r="H206" s="235">
        <v>30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137</v>
      </c>
      <c r="AU206" s="241" t="s">
        <v>83</v>
      </c>
      <c r="AV206" s="13" t="s">
        <v>83</v>
      </c>
      <c r="AW206" s="13" t="s">
        <v>30</v>
      </c>
      <c r="AX206" s="13" t="s">
        <v>73</v>
      </c>
      <c r="AY206" s="241" t="s">
        <v>123</v>
      </c>
    </row>
    <row r="207" s="13" customFormat="1">
      <c r="A207" s="13"/>
      <c r="B207" s="230"/>
      <c r="C207" s="231"/>
      <c r="D207" s="232" t="s">
        <v>137</v>
      </c>
      <c r="E207" s="233" t="s">
        <v>1</v>
      </c>
      <c r="F207" s="234" t="s">
        <v>496</v>
      </c>
      <c r="G207" s="231"/>
      <c r="H207" s="235">
        <v>63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137</v>
      </c>
      <c r="AU207" s="241" t="s">
        <v>83</v>
      </c>
      <c r="AV207" s="13" t="s">
        <v>83</v>
      </c>
      <c r="AW207" s="13" t="s">
        <v>30</v>
      </c>
      <c r="AX207" s="13" t="s">
        <v>73</v>
      </c>
      <c r="AY207" s="241" t="s">
        <v>123</v>
      </c>
    </row>
    <row r="208" s="14" customFormat="1">
      <c r="A208" s="14"/>
      <c r="B208" s="242"/>
      <c r="C208" s="243"/>
      <c r="D208" s="232" t="s">
        <v>137</v>
      </c>
      <c r="E208" s="244" t="s">
        <v>1</v>
      </c>
      <c r="F208" s="245" t="s">
        <v>139</v>
      </c>
      <c r="G208" s="243"/>
      <c r="H208" s="246">
        <v>93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137</v>
      </c>
      <c r="AU208" s="252" t="s">
        <v>83</v>
      </c>
      <c r="AV208" s="14" t="s">
        <v>135</v>
      </c>
      <c r="AW208" s="14" t="s">
        <v>30</v>
      </c>
      <c r="AX208" s="14" t="s">
        <v>81</v>
      </c>
      <c r="AY208" s="252" t="s">
        <v>123</v>
      </c>
    </row>
    <row r="209" s="2" customFormat="1" ht="24.15" customHeight="1">
      <c r="A209" s="37"/>
      <c r="B209" s="38"/>
      <c r="C209" s="256" t="s">
        <v>298</v>
      </c>
      <c r="D209" s="256" t="s">
        <v>230</v>
      </c>
      <c r="E209" s="257" t="s">
        <v>500</v>
      </c>
      <c r="F209" s="258" t="s">
        <v>501</v>
      </c>
      <c r="G209" s="259" t="s">
        <v>184</v>
      </c>
      <c r="H209" s="260">
        <v>51.200000000000003</v>
      </c>
      <c r="I209" s="261"/>
      <c r="J209" s="262">
        <f>ROUND(I209*H209,2)</f>
        <v>0</v>
      </c>
      <c r="K209" s="258" t="s">
        <v>1</v>
      </c>
      <c r="L209" s="263"/>
      <c r="M209" s="264" t="s">
        <v>1</v>
      </c>
      <c r="N209" s="265" t="s">
        <v>38</v>
      </c>
      <c r="O209" s="90"/>
      <c r="P209" s="226">
        <f>O209*H209</f>
        <v>0</v>
      </c>
      <c r="Q209" s="226">
        <v>0.13500000000000001</v>
      </c>
      <c r="R209" s="226">
        <f>Q209*H209</f>
        <v>6.9120000000000008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160</v>
      </c>
      <c r="AT209" s="228" t="s">
        <v>230</v>
      </c>
      <c r="AU209" s="228" t="s">
        <v>83</v>
      </c>
      <c r="AY209" s="16" t="s">
        <v>123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135</v>
      </c>
      <c r="BM209" s="228" t="s">
        <v>502</v>
      </c>
    </row>
    <row r="210" s="13" customFormat="1">
      <c r="A210" s="13"/>
      <c r="B210" s="230"/>
      <c r="C210" s="231"/>
      <c r="D210" s="232" t="s">
        <v>137</v>
      </c>
      <c r="E210" s="233" t="s">
        <v>1</v>
      </c>
      <c r="F210" s="234" t="s">
        <v>477</v>
      </c>
      <c r="G210" s="231"/>
      <c r="H210" s="235">
        <v>41.200000000000003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137</v>
      </c>
      <c r="AU210" s="241" t="s">
        <v>83</v>
      </c>
      <c r="AV210" s="13" t="s">
        <v>83</v>
      </c>
      <c r="AW210" s="13" t="s">
        <v>30</v>
      </c>
      <c r="AX210" s="13" t="s">
        <v>73</v>
      </c>
      <c r="AY210" s="241" t="s">
        <v>123</v>
      </c>
    </row>
    <row r="211" s="13" customFormat="1">
      <c r="A211" s="13"/>
      <c r="B211" s="230"/>
      <c r="C211" s="231"/>
      <c r="D211" s="232" t="s">
        <v>137</v>
      </c>
      <c r="E211" s="233" t="s">
        <v>1</v>
      </c>
      <c r="F211" s="234" t="s">
        <v>462</v>
      </c>
      <c r="G211" s="231"/>
      <c r="H211" s="235">
        <v>10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137</v>
      </c>
      <c r="AU211" s="241" t="s">
        <v>83</v>
      </c>
      <c r="AV211" s="13" t="s">
        <v>83</v>
      </c>
      <c r="AW211" s="13" t="s">
        <v>30</v>
      </c>
      <c r="AX211" s="13" t="s">
        <v>73</v>
      </c>
      <c r="AY211" s="241" t="s">
        <v>123</v>
      </c>
    </row>
    <row r="212" s="14" customFormat="1">
      <c r="A212" s="14"/>
      <c r="B212" s="242"/>
      <c r="C212" s="243"/>
      <c r="D212" s="232" t="s">
        <v>137</v>
      </c>
      <c r="E212" s="244" t="s">
        <v>1</v>
      </c>
      <c r="F212" s="245" t="s">
        <v>139</v>
      </c>
      <c r="G212" s="243"/>
      <c r="H212" s="246">
        <v>51.200000000000003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137</v>
      </c>
      <c r="AU212" s="252" t="s">
        <v>83</v>
      </c>
      <c r="AV212" s="14" t="s">
        <v>135</v>
      </c>
      <c r="AW212" s="14" t="s">
        <v>30</v>
      </c>
      <c r="AX212" s="14" t="s">
        <v>81</v>
      </c>
      <c r="AY212" s="252" t="s">
        <v>123</v>
      </c>
    </row>
    <row r="213" s="12" customFormat="1" ht="22.8" customHeight="1">
      <c r="A213" s="12"/>
      <c r="B213" s="201"/>
      <c r="C213" s="202"/>
      <c r="D213" s="203" t="s">
        <v>72</v>
      </c>
      <c r="E213" s="215" t="s">
        <v>166</v>
      </c>
      <c r="F213" s="215" t="s">
        <v>302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SUM(P214:P220)</f>
        <v>0</v>
      </c>
      <c r="Q213" s="209"/>
      <c r="R213" s="210">
        <f>SUM(R214:R220)</f>
        <v>180.1062</v>
      </c>
      <c r="S213" s="209"/>
      <c r="T213" s="211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2" t="s">
        <v>81</v>
      </c>
      <c r="AT213" s="213" t="s">
        <v>72</v>
      </c>
      <c r="AU213" s="213" t="s">
        <v>81</v>
      </c>
      <c r="AY213" s="212" t="s">
        <v>123</v>
      </c>
      <c r="BK213" s="214">
        <f>SUM(BK214:BK220)</f>
        <v>0</v>
      </c>
    </row>
    <row r="214" s="2" customFormat="1" ht="49.05" customHeight="1">
      <c r="A214" s="37"/>
      <c r="B214" s="38"/>
      <c r="C214" s="217" t="s">
        <v>303</v>
      </c>
      <c r="D214" s="217" t="s">
        <v>126</v>
      </c>
      <c r="E214" s="218" t="s">
        <v>503</v>
      </c>
      <c r="F214" s="219" t="s">
        <v>504</v>
      </c>
      <c r="G214" s="220" t="s">
        <v>192</v>
      </c>
      <c r="H214" s="221">
        <v>468</v>
      </c>
      <c r="I214" s="222"/>
      <c r="J214" s="223">
        <f>ROUND(I214*H214,2)</f>
        <v>0</v>
      </c>
      <c r="K214" s="219" t="s">
        <v>134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0.15256</v>
      </c>
      <c r="R214" s="226">
        <f>Q214*H214</f>
        <v>71.398080000000007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135</v>
      </c>
      <c r="AT214" s="228" t="s">
        <v>126</v>
      </c>
      <c r="AU214" s="228" t="s">
        <v>83</v>
      </c>
      <c r="AY214" s="16" t="s">
        <v>123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135</v>
      </c>
      <c r="BM214" s="228" t="s">
        <v>505</v>
      </c>
    </row>
    <row r="215" s="13" customFormat="1">
      <c r="A215" s="13"/>
      <c r="B215" s="230"/>
      <c r="C215" s="231"/>
      <c r="D215" s="232" t="s">
        <v>137</v>
      </c>
      <c r="E215" s="233" t="s">
        <v>1</v>
      </c>
      <c r="F215" s="234" t="s">
        <v>506</v>
      </c>
      <c r="G215" s="231"/>
      <c r="H215" s="235">
        <v>468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137</v>
      </c>
      <c r="AU215" s="241" t="s">
        <v>83</v>
      </c>
      <c r="AV215" s="13" t="s">
        <v>83</v>
      </c>
      <c r="AW215" s="13" t="s">
        <v>30</v>
      </c>
      <c r="AX215" s="13" t="s">
        <v>73</v>
      </c>
      <c r="AY215" s="241" t="s">
        <v>123</v>
      </c>
    </row>
    <row r="216" s="14" customFormat="1">
      <c r="A216" s="14"/>
      <c r="B216" s="242"/>
      <c r="C216" s="243"/>
      <c r="D216" s="232" t="s">
        <v>137</v>
      </c>
      <c r="E216" s="244" t="s">
        <v>1</v>
      </c>
      <c r="F216" s="245" t="s">
        <v>139</v>
      </c>
      <c r="G216" s="243"/>
      <c r="H216" s="246">
        <v>468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137</v>
      </c>
      <c r="AU216" s="252" t="s">
        <v>83</v>
      </c>
      <c r="AV216" s="14" t="s">
        <v>135</v>
      </c>
      <c r="AW216" s="14" t="s">
        <v>30</v>
      </c>
      <c r="AX216" s="14" t="s">
        <v>81</v>
      </c>
      <c r="AY216" s="252" t="s">
        <v>123</v>
      </c>
    </row>
    <row r="217" s="2" customFormat="1" ht="16.5" customHeight="1">
      <c r="A217" s="37"/>
      <c r="B217" s="38"/>
      <c r="C217" s="256" t="s">
        <v>310</v>
      </c>
      <c r="D217" s="256" t="s">
        <v>230</v>
      </c>
      <c r="E217" s="257" t="s">
        <v>507</v>
      </c>
      <c r="F217" s="258" t="s">
        <v>508</v>
      </c>
      <c r="G217" s="259" t="s">
        <v>192</v>
      </c>
      <c r="H217" s="260">
        <v>468</v>
      </c>
      <c r="I217" s="261"/>
      <c r="J217" s="262">
        <f>ROUND(I217*H217,2)</f>
        <v>0</v>
      </c>
      <c r="K217" s="258" t="s">
        <v>134</v>
      </c>
      <c r="L217" s="263"/>
      <c r="M217" s="264" t="s">
        <v>1</v>
      </c>
      <c r="N217" s="265" t="s">
        <v>38</v>
      </c>
      <c r="O217" s="90"/>
      <c r="P217" s="226">
        <f>O217*H217</f>
        <v>0</v>
      </c>
      <c r="Q217" s="226">
        <v>0.14999999999999999</v>
      </c>
      <c r="R217" s="226">
        <f>Q217*H217</f>
        <v>70.200000000000003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160</v>
      </c>
      <c r="AT217" s="228" t="s">
        <v>230</v>
      </c>
      <c r="AU217" s="228" t="s">
        <v>83</v>
      </c>
      <c r="AY217" s="16" t="s">
        <v>123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135</v>
      </c>
      <c r="BM217" s="228" t="s">
        <v>509</v>
      </c>
    </row>
    <row r="218" s="2" customFormat="1" ht="49.05" customHeight="1">
      <c r="A218" s="37"/>
      <c r="B218" s="38"/>
      <c r="C218" s="217" t="s">
        <v>314</v>
      </c>
      <c r="D218" s="217" t="s">
        <v>126</v>
      </c>
      <c r="E218" s="218" t="s">
        <v>503</v>
      </c>
      <c r="F218" s="219" t="s">
        <v>504</v>
      </c>
      <c r="G218" s="220" t="s">
        <v>192</v>
      </c>
      <c r="H218" s="221">
        <v>177</v>
      </c>
      <c r="I218" s="222"/>
      <c r="J218" s="223">
        <f>ROUND(I218*H218,2)</f>
        <v>0</v>
      </c>
      <c r="K218" s="219" t="s">
        <v>134</v>
      </c>
      <c r="L218" s="43"/>
      <c r="M218" s="224" t="s">
        <v>1</v>
      </c>
      <c r="N218" s="225" t="s">
        <v>38</v>
      </c>
      <c r="O218" s="90"/>
      <c r="P218" s="226">
        <f>O218*H218</f>
        <v>0</v>
      </c>
      <c r="Q218" s="226">
        <v>0.15256</v>
      </c>
      <c r="R218" s="226">
        <f>Q218*H218</f>
        <v>27.003119999999999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135</v>
      </c>
      <c r="AT218" s="228" t="s">
        <v>126</v>
      </c>
      <c r="AU218" s="228" t="s">
        <v>83</v>
      </c>
      <c r="AY218" s="16" t="s">
        <v>123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135</v>
      </c>
      <c r="BM218" s="228" t="s">
        <v>510</v>
      </c>
    </row>
    <row r="219" s="13" customFormat="1">
      <c r="A219" s="13"/>
      <c r="B219" s="230"/>
      <c r="C219" s="231"/>
      <c r="D219" s="232" t="s">
        <v>137</v>
      </c>
      <c r="E219" s="233" t="s">
        <v>1</v>
      </c>
      <c r="F219" s="234" t="s">
        <v>511</v>
      </c>
      <c r="G219" s="231"/>
      <c r="H219" s="235">
        <v>177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137</v>
      </c>
      <c r="AU219" s="241" t="s">
        <v>83</v>
      </c>
      <c r="AV219" s="13" t="s">
        <v>83</v>
      </c>
      <c r="AW219" s="13" t="s">
        <v>30</v>
      </c>
      <c r="AX219" s="13" t="s">
        <v>81</v>
      </c>
      <c r="AY219" s="241" t="s">
        <v>123</v>
      </c>
    </row>
    <row r="220" s="2" customFormat="1" ht="21.75" customHeight="1">
      <c r="A220" s="37"/>
      <c r="B220" s="38"/>
      <c r="C220" s="256" t="s">
        <v>318</v>
      </c>
      <c r="D220" s="256" t="s">
        <v>230</v>
      </c>
      <c r="E220" s="257" t="s">
        <v>512</v>
      </c>
      <c r="F220" s="258" t="s">
        <v>513</v>
      </c>
      <c r="G220" s="259" t="s">
        <v>192</v>
      </c>
      <c r="H220" s="260">
        <v>177</v>
      </c>
      <c r="I220" s="261"/>
      <c r="J220" s="262">
        <f>ROUND(I220*H220,2)</f>
        <v>0</v>
      </c>
      <c r="K220" s="258" t="s">
        <v>134</v>
      </c>
      <c r="L220" s="263"/>
      <c r="M220" s="264" t="s">
        <v>1</v>
      </c>
      <c r="N220" s="265" t="s">
        <v>38</v>
      </c>
      <c r="O220" s="90"/>
      <c r="P220" s="226">
        <f>O220*H220</f>
        <v>0</v>
      </c>
      <c r="Q220" s="226">
        <v>0.065000000000000002</v>
      </c>
      <c r="R220" s="226">
        <f>Q220*H220</f>
        <v>11.505000000000001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160</v>
      </c>
      <c r="AT220" s="228" t="s">
        <v>230</v>
      </c>
      <c r="AU220" s="228" t="s">
        <v>83</v>
      </c>
      <c r="AY220" s="16" t="s">
        <v>123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135</v>
      </c>
      <c r="BM220" s="228" t="s">
        <v>514</v>
      </c>
    </row>
    <row r="221" s="12" customFormat="1" ht="22.8" customHeight="1">
      <c r="A221" s="12"/>
      <c r="B221" s="201"/>
      <c r="C221" s="202"/>
      <c r="D221" s="203" t="s">
        <v>72</v>
      </c>
      <c r="E221" s="215" t="s">
        <v>387</v>
      </c>
      <c r="F221" s="215" t="s">
        <v>388</v>
      </c>
      <c r="G221" s="202"/>
      <c r="H221" s="202"/>
      <c r="I221" s="205"/>
      <c r="J221" s="216">
        <f>BK221</f>
        <v>0</v>
      </c>
      <c r="K221" s="202"/>
      <c r="L221" s="207"/>
      <c r="M221" s="208"/>
      <c r="N221" s="209"/>
      <c r="O221" s="209"/>
      <c r="P221" s="210">
        <f>SUM(P222:P235)</f>
        <v>0</v>
      </c>
      <c r="Q221" s="209"/>
      <c r="R221" s="210">
        <f>SUM(R222:R235)</f>
        <v>0</v>
      </c>
      <c r="S221" s="209"/>
      <c r="T221" s="211">
        <f>SUM(T222:T235)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2" t="s">
        <v>81</v>
      </c>
      <c r="AT221" s="213" t="s">
        <v>72</v>
      </c>
      <c r="AU221" s="213" t="s">
        <v>81</v>
      </c>
      <c r="AY221" s="212" t="s">
        <v>123</v>
      </c>
      <c r="BK221" s="214">
        <f>SUM(BK222:BK235)</f>
        <v>0</v>
      </c>
    </row>
    <row r="222" s="2" customFormat="1" ht="37.8" customHeight="1">
      <c r="A222" s="37"/>
      <c r="B222" s="38"/>
      <c r="C222" s="217" t="s">
        <v>322</v>
      </c>
      <c r="D222" s="217" t="s">
        <v>126</v>
      </c>
      <c r="E222" s="218" t="s">
        <v>390</v>
      </c>
      <c r="F222" s="219" t="s">
        <v>391</v>
      </c>
      <c r="G222" s="220" t="s">
        <v>233</v>
      </c>
      <c r="H222" s="221">
        <v>308.37</v>
      </c>
      <c r="I222" s="222"/>
      <c r="J222" s="223">
        <f>ROUND(I222*H222,2)</f>
        <v>0</v>
      </c>
      <c r="K222" s="219" t="s">
        <v>134</v>
      </c>
      <c r="L222" s="43"/>
      <c r="M222" s="224" t="s">
        <v>1</v>
      </c>
      <c r="N222" s="225" t="s">
        <v>38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135</v>
      </c>
      <c r="AT222" s="228" t="s">
        <v>126</v>
      </c>
      <c r="AU222" s="228" t="s">
        <v>83</v>
      </c>
      <c r="AY222" s="16" t="s">
        <v>123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81</v>
      </c>
      <c r="BK222" s="229">
        <f>ROUND(I222*H222,2)</f>
        <v>0</v>
      </c>
      <c r="BL222" s="16" t="s">
        <v>135</v>
      </c>
      <c r="BM222" s="228" t="s">
        <v>392</v>
      </c>
    </row>
    <row r="223" s="13" customFormat="1">
      <c r="A223" s="13"/>
      <c r="B223" s="230"/>
      <c r="C223" s="231"/>
      <c r="D223" s="232" t="s">
        <v>137</v>
      </c>
      <c r="E223" s="233" t="s">
        <v>1</v>
      </c>
      <c r="F223" s="234" t="s">
        <v>515</v>
      </c>
      <c r="G223" s="231"/>
      <c r="H223" s="235">
        <v>308.37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137</v>
      </c>
      <c r="AU223" s="241" t="s">
        <v>83</v>
      </c>
      <c r="AV223" s="13" t="s">
        <v>83</v>
      </c>
      <c r="AW223" s="13" t="s">
        <v>30</v>
      </c>
      <c r="AX223" s="13" t="s">
        <v>73</v>
      </c>
      <c r="AY223" s="241" t="s">
        <v>123</v>
      </c>
    </row>
    <row r="224" s="14" customFormat="1">
      <c r="A224" s="14"/>
      <c r="B224" s="242"/>
      <c r="C224" s="243"/>
      <c r="D224" s="232" t="s">
        <v>137</v>
      </c>
      <c r="E224" s="244" t="s">
        <v>1</v>
      </c>
      <c r="F224" s="245" t="s">
        <v>139</v>
      </c>
      <c r="G224" s="243"/>
      <c r="H224" s="246">
        <v>308.37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137</v>
      </c>
      <c r="AU224" s="252" t="s">
        <v>83</v>
      </c>
      <c r="AV224" s="14" t="s">
        <v>135</v>
      </c>
      <c r="AW224" s="14" t="s">
        <v>30</v>
      </c>
      <c r="AX224" s="14" t="s">
        <v>81</v>
      </c>
      <c r="AY224" s="252" t="s">
        <v>123</v>
      </c>
    </row>
    <row r="225" s="2" customFormat="1" ht="49.05" customHeight="1">
      <c r="A225" s="37"/>
      <c r="B225" s="38"/>
      <c r="C225" s="217" t="s">
        <v>326</v>
      </c>
      <c r="D225" s="217" t="s">
        <v>126</v>
      </c>
      <c r="E225" s="218" t="s">
        <v>396</v>
      </c>
      <c r="F225" s="219" t="s">
        <v>397</v>
      </c>
      <c r="G225" s="220" t="s">
        <v>233</v>
      </c>
      <c r="H225" s="221">
        <v>4317.1800000000003</v>
      </c>
      <c r="I225" s="222"/>
      <c r="J225" s="223">
        <f>ROUND(I225*H225,2)</f>
        <v>0</v>
      </c>
      <c r="K225" s="219" t="s">
        <v>134</v>
      </c>
      <c r="L225" s="43"/>
      <c r="M225" s="224" t="s">
        <v>1</v>
      </c>
      <c r="N225" s="225" t="s">
        <v>38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135</v>
      </c>
      <c r="AT225" s="228" t="s">
        <v>126</v>
      </c>
      <c r="AU225" s="228" t="s">
        <v>83</v>
      </c>
      <c r="AY225" s="16" t="s">
        <v>123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81</v>
      </c>
      <c r="BK225" s="229">
        <f>ROUND(I225*H225,2)</f>
        <v>0</v>
      </c>
      <c r="BL225" s="16" t="s">
        <v>135</v>
      </c>
      <c r="BM225" s="228" t="s">
        <v>398</v>
      </c>
    </row>
    <row r="226" s="13" customFormat="1">
      <c r="A226" s="13"/>
      <c r="B226" s="230"/>
      <c r="C226" s="231"/>
      <c r="D226" s="232" t="s">
        <v>137</v>
      </c>
      <c r="E226" s="233" t="s">
        <v>1</v>
      </c>
      <c r="F226" s="234" t="s">
        <v>516</v>
      </c>
      <c r="G226" s="231"/>
      <c r="H226" s="235">
        <v>4317.1800000000003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137</v>
      </c>
      <c r="AU226" s="241" t="s">
        <v>83</v>
      </c>
      <c r="AV226" s="13" t="s">
        <v>83</v>
      </c>
      <c r="AW226" s="13" t="s">
        <v>30</v>
      </c>
      <c r="AX226" s="13" t="s">
        <v>73</v>
      </c>
      <c r="AY226" s="241" t="s">
        <v>123</v>
      </c>
    </row>
    <row r="227" s="14" customFormat="1">
      <c r="A227" s="14"/>
      <c r="B227" s="242"/>
      <c r="C227" s="243"/>
      <c r="D227" s="232" t="s">
        <v>137</v>
      </c>
      <c r="E227" s="244" t="s">
        <v>1</v>
      </c>
      <c r="F227" s="245" t="s">
        <v>139</v>
      </c>
      <c r="G227" s="243"/>
      <c r="H227" s="246">
        <v>4317.1800000000003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137</v>
      </c>
      <c r="AU227" s="252" t="s">
        <v>83</v>
      </c>
      <c r="AV227" s="14" t="s">
        <v>135</v>
      </c>
      <c r="AW227" s="14" t="s">
        <v>30</v>
      </c>
      <c r="AX227" s="14" t="s">
        <v>81</v>
      </c>
      <c r="AY227" s="252" t="s">
        <v>123</v>
      </c>
    </row>
    <row r="228" s="2" customFormat="1" ht="37.8" customHeight="1">
      <c r="A228" s="37"/>
      <c r="B228" s="38"/>
      <c r="C228" s="217" t="s">
        <v>330</v>
      </c>
      <c r="D228" s="217" t="s">
        <v>126</v>
      </c>
      <c r="E228" s="218" t="s">
        <v>402</v>
      </c>
      <c r="F228" s="219" t="s">
        <v>403</v>
      </c>
      <c r="G228" s="220" t="s">
        <v>233</v>
      </c>
      <c r="H228" s="221">
        <v>378.32999999999998</v>
      </c>
      <c r="I228" s="222"/>
      <c r="J228" s="223">
        <f>ROUND(I228*H228,2)</f>
        <v>0</v>
      </c>
      <c r="K228" s="219" t="s">
        <v>134</v>
      </c>
      <c r="L228" s="43"/>
      <c r="M228" s="224" t="s">
        <v>1</v>
      </c>
      <c r="N228" s="225" t="s">
        <v>38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135</v>
      </c>
      <c r="AT228" s="228" t="s">
        <v>126</v>
      </c>
      <c r="AU228" s="228" t="s">
        <v>83</v>
      </c>
      <c r="AY228" s="16" t="s">
        <v>123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81</v>
      </c>
      <c r="BK228" s="229">
        <f>ROUND(I228*H228,2)</f>
        <v>0</v>
      </c>
      <c r="BL228" s="16" t="s">
        <v>135</v>
      </c>
      <c r="BM228" s="228" t="s">
        <v>404</v>
      </c>
    </row>
    <row r="229" s="13" customFormat="1">
      <c r="A229" s="13"/>
      <c r="B229" s="230"/>
      <c r="C229" s="231"/>
      <c r="D229" s="232" t="s">
        <v>137</v>
      </c>
      <c r="E229" s="233" t="s">
        <v>1</v>
      </c>
      <c r="F229" s="234" t="s">
        <v>517</v>
      </c>
      <c r="G229" s="231"/>
      <c r="H229" s="235">
        <v>281.31999999999999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137</v>
      </c>
      <c r="AU229" s="241" t="s">
        <v>83</v>
      </c>
      <c r="AV229" s="13" t="s">
        <v>83</v>
      </c>
      <c r="AW229" s="13" t="s">
        <v>30</v>
      </c>
      <c r="AX229" s="13" t="s">
        <v>73</v>
      </c>
      <c r="AY229" s="241" t="s">
        <v>123</v>
      </c>
    </row>
    <row r="230" s="13" customFormat="1">
      <c r="A230" s="13"/>
      <c r="B230" s="230"/>
      <c r="C230" s="231"/>
      <c r="D230" s="232" t="s">
        <v>137</v>
      </c>
      <c r="E230" s="233" t="s">
        <v>1</v>
      </c>
      <c r="F230" s="234" t="s">
        <v>518</v>
      </c>
      <c r="G230" s="231"/>
      <c r="H230" s="235">
        <v>97.010000000000005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137</v>
      </c>
      <c r="AU230" s="241" t="s">
        <v>83</v>
      </c>
      <c r="AV230" s="13" t="s">
        <v>83</v>
      </c>
      <c r="AW230" s="13" t="s">
        <v>30</v>
      </c>
      <c r="AX230" s="13" t="s">
        <v>73</v>
      </c>
      <c r="AY230" s="241" t="s">
        <v>123</v>
      </c>
    </row>
    <row r="231" s="14" customFormat="1">
      <c r="A231" s="14"/>
      <c r="B231" s="242"/>
      <c r="C231" s="243"/>
      <c r="D231" s="232" t="s">
        <v>137</v>
      </c>
      <c r="E231" s="244" t="s">
        <v>1</v>
      </c>
      <c r="F231" s="245" t="s">
        <v>139</v>
      </c>
      <c r="G231" s="243"/>
      <c r="H231" s="246">
        <v>378.32999999999998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137</v>
      </c>
      <c r="AU231" s="252" t="s">
        <v>83</v>
      </c>
      <c r="AV231" s="14" t="s">
        <v>135</v>
      </c>
      <c r="AW231" s="14" t="s">
        <v>30</v>
      </c>
      <c r="AX231" s="14" t="s">
        <v>81</v>
      </c>
      <c r="AY231" s="252" t="s">
        <v>123</v>
      </c>
    </row>
    <row r="232" s="2" customFormat="1" ht="49.05" customHeight="1">
      <c r="A232" s="37"/>
      <c r="B232" s="38"/>
      <c r="C232" s="217" t="s">
        <v>334</v>
      </c>
      <c r="D232" s="217" t="s">
        <v>126</v>
      </c>
      <c r="E232" s="218" t="s">
        <v>407</v>
      </c>
      <c r="F232" s="219" t="s">
        <v>408</v>
      </c>
      <c r="G232" s="220" t="s">
        <v>233</v>
      </c>
      <c r="H232" s="221">
        <v>5296.6199999999999</v>
      </c>
      <c r="I232" s="222"/>
      <c r="J232" s="223">
        <f>ROUND(I232*H232,2)</f>
        <v>0</v>
      </c>
      <c r="K232" s="219" t="s">
        <v>134</v>
      </c>
      <c r="L232" s="43"/>
      <c r="M232" s="224" t="s">
        <v>1</v>
      </c>
      <c r="N232" s="225" t="s">
        <v>38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135</v>
      </c>
      <c r="AT232" s="228" t="s">
        <v>126</v>
      </c>
      <c r="AU232" s="228" t="s">
        <v>83</v>
      </c>
      <c r="AY232" s="16" t="s">
        <v>123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81</v>
      </c>
      <c r="BK232" s="229">
        <f>ROUND(I232*H232,2)</f>
        <v>0</v>
      </c>
      <c r="BL232" s="16" t="s">
        <v>135</v>
      </c>
      <c r="BM232" s="228" t="s">
        <v>409</v>
      </c>
    </row>
    <row r="233" s="13" customFormat="1">
      <c r="A233" s="13"/>
      <c r="B233" s="230"/>
      <c r="C233" s="231"/>
      <c r="D233" s="232" t="s">
        <v>137</v>
      </c>
      <c r="E233" s="233" t="s">
        <v>1</v>
      </c>
      <c r="F233" s="234" t="s">
        <v>519</v>
      </c>
      <c r="G233" s="231"/>
      <c r="H233" s="235">
        <v>5296.6199999999999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137</v>
      </c>
      <c r="AU233" s="241" t="s">
        <v>83</v>
      </c>
      <c r="AV233" s="13" t="s">
        <v>83</v>
      </c>
      <c r="AW233" s="13" t="s">
        <v>30</v>
      </c>
      <c r="AX233" s="13" t="s">
        <v>81</v>
      </c>
      <c r="AY233" s="241" t="s">
        <v>123</v>
      </c>
    </row>
    <row r="234" s="2" customFormat="1" ht="44.25" customHeight="1">
      <c r="A234" s="37"/>
      <c r="B234" s="38"/>
      <c r="C234" s="217" t="s">
        <v>340</v>
      </c>
      <c r="D234" s="217" t="s">
        <v>126</v>
      </c>
      <c r="E234" s="218" t="s">
        <v>412</v>
      </c>
      <c r="F234" s="219" t="s">
        <v>241</v>
      </c>
      <c r="G234" s="220" t="s">
        <v>233</v>
      </c>
      <c r="H234" s="221">
        <v>308.37</v>
      </c>
      <c r="I234" s="222"/>
      <c r="J234" s="223">
        <f>ROUND(I234*H234,2)</f>
        <v>0</v>
      </c>
      <c r="K234" s="219" t="s">
        <v>134</v>
      </c>
      <c r="L234" s="43"/>
      <c r="M234" s="224" t="s">
        <v>1</v>
      </c>
      <c r="N234" s="225" t="s">
        <v>38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135</v>
      </c>
      <c r="AT234" s="228" t="s">
        <v>126</v>
      </c>
      <c r="AU234" s="228" t="s">
        <v>83</v>
      </c>
      <c r="AY234" s="16" t="s">
        <v>123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135</v>
      </c>
      <c r="BM234" s="228" t="s">
        <v>413</v>
      </c>
    </row>
    <row r="235" s="2" customFormat="1" ht="44.25" customHeight="1">
      <c r="A235" s="37"/>
      <c r="B235" s="38"/>
      <c r="C235" s="217" t="s">
        <v>345</v>
      </c>
      <c r="D235" s="217" t="s">
        <v>126</v>
      </c>
      <c r="E235" s="218" t="s">
        <v>415</v>
      </c>
      <c r="F235" s="219" t="s">
        <v>416</v>
      </c>
      <c r="G235" s="220" t="s">
        <v>233</v>
      </c>
      <c r="H235" s="221">
        <v>378.32999999999998</v>
      </c>
      <c r="I235" s="222"/>
      <c r="J235" s="223">
        <f>ROUND(I235*H235,2)</f>
        <v>0</v>
      </c>
      <c r="K235" s="219" t="s">
        <v>134</v>
      </c>
      <c r="L235" s="43"/>
      <c r="M235" s="224" t="s">
        <v>1</v>
      </c>
      <c r="N235" s="225" t="s">
        <v>38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135</v>
      </c>
      <c r="AT235" s="228" t="s">
        <v>126</v>
      </c>
      <c r="AU235" s="228" t="s">
        <v>83</v>
      </c>
      <c r="AY235" s="16" t="s">
        <v>123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81</v>
      </c>
      <c r="BK235" s="229">
        <f>ROUND(I235*H235,2)</f>
        <v>0</v>
      </c>
      <c r="BL235" s="16" t="s">
        <v>135</v>
      </c>
      <c r="BM235" s="228" t="s">
        <v>520</v>
      </c>
    </row>
    <row r="236" s="12" customFormat="1" ht="22.8" customHeight="1">
      <c r="A236" s="12"/>
      <c r="B236" s="201"/>
      <c r="C236" s="202"/>
      <c r="D236" s="203" t="s">
        <v>72</v>
      </c>
      <c r="E236" s="215" t="s">
        <v>418</v>
      </c>
      <c r="F236" s="215" t="s">
        <v>419</v>
      </c>
      <c r="G236" s="202"/>
      <c r="H236" s="202"/>
      <c r="I236" s="205"/>
      <c r="J236" s="216">
        <f>BK236</f>
        <v>0</v>
      </c>
      <c r="K236" s="202"/>
      <c r="L236" s="207"/>
      <c r="M236" s="208"/>
      <c r="N236" s="209"/>
      <c r="O236" s="209"/>
      <c r="P236" s="210">
        <f>P237</f>
        <v>0</v>
      </c>
      <c r="Q236" s="209"/>
      <c r="R236" s="210">
        <f>R237</f>
        <v>0</v>
      </c>
      <c r="S236" s="209"/>
      <c r="T236" s="211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2" t="s">
        <v>81</v>
      </c>
      <c r="AT236" s="213" t="s">
        <v>72</v>
      </c>
      <c r="AU236" s="213" t="s">
        <v>81</v>
      </c>
      <c r="AY236" s="212" t="s">
        <v>123</v>
      </c>
      <c r="BK236" s="214">
        <f>BK237</f>
        <v>0</v>
      </c>
    </row>
    <row r="237" s="2" customFormat="1" ht="37.8" customHeight="1">
      <c r="A237" s="37"/>
      <c r="B237" s="38"/>
      <c r="C237" s="217" t="s">
        <v>351</v>
      </c>
      <c r="D237" s="217" t="s">
        <v>126</v>
      </c>
      <c r="E237" s="218" t="s">
        <v>521</v>
      </c>
      <c r="F237" s="219" t="s">
        <v>522</v>
      </c>
      <c r="G237" s="220" t="s">
        <v>233</v>
      </c>
      <c r="H237" s="221">
        <v>1081.5150000000001</v>
      </c>
      <c r="I237" s="222"/>
      <c r="J237" s="223">
        <f>ROUND(I237*H237,2)</f>
        <v>0</v>
      </c>
      <c r="K237" s="219" t="s">
        <v>134</v>
      </c>
      <c r="L237" s="43"/>
      <c r="M237" s="266" t="s">
        <v>1</v>
      </c>
      <c r="N237" s="267" t="s">
        <v>38</v>
      </c>
      <c r="O237" s="268"/>
      <c r="P237" s="269">
        <f>O237*H237</f>
        <v>0</v>
      </c>
      <c r="Q237" s="269">
        <v>0</v>
      </c>
      <c r="R237" s="269">
        <f>Q237*H237</f>
        <v>0</v>
      </c>
      <c r="S237" s="269">
        <v>0</v>
      </c>
      <c r="T237" s="27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135</v>
      </c>
      <c r="AT237" s="228" t="s">
        <v>126</v>
      </c>
      <c r="AU237" s="228" t="s">
        <v>83</v>
      </c>
      <c r="AY237" s="16" t="s">
        <v>123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81</v>
      </c>
      <c r="BK237" s="229">
        <f>ROUND(I237*H237,2)</f>
        <v>0</v>
      </c>
      <c r="BL237" s="16" t="s">
        <v>135</v>
      </c>
      <c r="BM237" s="228" t="s">
        <v>523</v>
      </c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6G5An2r1ziXpjGVXmk3c9UbCJTXjNk8BbBlX/p0yac2+U8NfwDof3Fn+tkWr+fcJINSK22O2/hDUQaZ72urCRw==" hashValue="USwhB/9YqXo0XQ0ZeMLyWbXXBCFesIxmDsQdiFLF0ba/4jTkqfTGC80Tx0ts3EouSyedGY8L1ifbiv1rLWfpjg==" algorithmName="SHA-512" password="CC35"/>
  <autoFilter ref="C121:K23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Touškov – Čemínská ul. – rekonstrukce kanalizace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524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20. 10. 2025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ROUND((SUM(BE123:BE161)),  2)</f>
        <v>0</v>
      </c>
      <c r="G33" s="37"/>
      <c r="H33" s="37"/>
      <c r="I33" s="154">
        <v>0.20999999999999999</v>
      </c>
      <c r="J33" s="153">
        <f>ROUND(((SUM(BE123:BE161))*I33),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ROUND((SUM(BF123:BF161)),  2)</f>
        <v>0</v>
      </c>
      <c r="G34" s="37"/>
      <c r="H34" s="37"/>
      <c r="I34" s="154">
        <v>0.12</v>
      </c>
      <c r="J34" s="153">
        <f>ROUND(((SUM(BF123:BF161))*I34),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ROUND((SUM(BG123:BG161)),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ROUND((SUM(BH123:BH161)),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ROUND((SUM(BI123:BI161)),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Touškov – Čemínská ul. – rekonstrukce kanalizace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SO130 - Povrchová úprava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20. 10. 2025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171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172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175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525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176</v>
      </c>
      <c r="E101" s="187"/>
      <c r="F101" s="187"/>
      <c r="G101" s="187"/>
      <c r="H101" s="187"/>
      <c r="I101" s="187"/>
      <c r="J101" s="188">
        <f>J137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177</v>
      </c>
      <c r="E102" s="187"/>
      <c r="F102" s="187"/>
      <c r="G102" s="187"/>
      <c r="H102" s="187"/>
      <c r="I102" s="187"/>
      <c r="J102" s="188">
        <f>J157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178</v>
      </c>
      <c r="E103" s="187"/>
      <c r="F103" s="187"/>
      <c r="G103" s="187"/>
      <c r="H103" s="187"/>
      <c r="I103" s="187"/>
      <c r="J103" s="188">
        <f>J160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108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Touškov – Čemínská ul. – rekonstrukce kanalizace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SO130 - Povrchová úprava komunikace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20. 10. 2025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29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31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109</v>
      </c>
      <c r="D122" s="193" t="s">
        <v>58</v>
      </c>
      <c r="E122" s="193" t="s">
        <v>54</v>
      </c>
      <c r="F122" s="193" t="s">
        <v>55</v>
      </c>
      <c r="G122" s="193" t="s">
        <v>110</v>
      </c>
      <c r="H122" s="193" t="s">
        <v>111</v>
      </c>
      <c r="I122" s="193" t="s">
        <v>112</v>
      </c>
      <c r="J122" s="193" t="s">
        <v>101</v>
      </c>
      <c r="K122" s="194" t="s">
        <v>113</v>
      </c>
      <c r="L122" s="195"/>
      <c r="M122" s="99" t="s">
        <v>1</v>
      </c>
      <c r="N122" s="100" t="s">
        <v>37</v>
      </c>
      <c r="O122" s="100" t="s">
        <v>114</v>
      </c>
      <c r="P122" s="100" t="s">
        <v>115</v>
      </c>
      <c r="Q122" s="100" t="s">
        <v>116</v>
      </c>
      <c r="R122" s="100" t="s">
        <v>117</v>
      </c>
      <c r="S122" s="100" t="s">
        <v>118</v>
      </c>
      <c r="T122" s="101" t="s">
        <v>119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120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1179.20668</v>
      </c>
      <c r="S123" s="103"/>
      <c r="T123" s="199">
        <f>T124</f>
        <v>938.90000000000009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103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72</v>
      </c>
      <c r="E124" s="204" t="s">
        <v>179</v>
      </c>
      <c r="F124" s="204" t="s">
        <v>180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P125+P127+P132+P137+P157+P160</f>
        <v>0</v>
      </c>
      <c r="Q124" s="209"/>
      <c r="R124" s="210">
        <f>R125+R127+R132+R137+R157+R160</f>
        <v>1179.20668</v>
      </c>
      <c r="S124" s="209"/>
      <c r="T124" s="211">
        <f>T125+T127+T132+T137+T157+T160</f>
        <v>938.90000000000009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73</v>
      </c>
      <c r="AY124" s="212" t="s">
        <v>123</v>
      </c>
      <c r="BK124" s="214">
        <f>BK125+BK127+BK132+BK137+BK157+BK160</f>
        <v>0</v>
      </c>
    </row>
    <row r="125" s="12" customFormat="1" ht="22.8" customHeight="1">
      <c r="A125" s="12"/>
      <c r="B125" s="201"/>
      <c r="C125" s="202"/>
      <c r="D125" s="203" t="s">
        <v>72</v>
      </c>
      <c r="E125" s="215" t="s">
        <v>81</v>
      </c>
      <c r="F125" s="215" t="s">
        <v>181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P126</f>
        <v>0</v>
      </c>
      <c r="Q125" s="209"/>
      <c r="R125" s="210">
        <f>R126</f>
        <v>0.11955</v>
      </c>
      <c r="S125" s="209"/>
      <c r="T125" s="211">
        <f>T126</f>
        <v>916.55000000000007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81</v>
      </c>
      <c r="AY125" s="212" t="s">
        <v>123</v>
      </c>
      <c r="BK125" s="214">
        <f>BK126</f>
        <v>0</v>
      </c>
    </row>
    <row r="126" s="2" customFormat="1" ht="44.25" customHeight="1">
      <c r="A126" s="37"/>
      <c r="B126" s="38"/>
      <c r="C126" s="217" t="s">
        <v>81</v>
      </c>
      <c r="D126" s="217" t="s">
        <v>126</v>
      </c>
      <c r="E126" s="218" t="s">
        <v>526</v>
      </c>
      <c r="F126" s="219" t="s">
        <v>527</v>
      </c>
      <c r="G126" s="220" t="s">
        <v>184</v>
      </c>
      <c r="H126" s="221">
        <v>3985</v>
      </c>
      <c r="I126" s="222"/>
      <c r="J126" s="223">
        <f>ROUND(I126*H126,2)</f>
        <v>0</v>
      </c>
      <c r="K126" s="219" t="s">
        <v>134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3.0000000000000001E-05</v>
      </c>
      <c r="R126" s="226">
        <f>Q126*H126</f>
        <v>0.11955</v>
      </c>
      <c r="S126" s="226">
        <v>0.23000000000000001</v>
      </c>
      <c r="T126" s="227">
        <f>S126*H126</f>
        <v>916.55000000000007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135</v>
      </c>
      <c r="AT126" s="228" t="s">
        <v>126</v>
      </c>
      <c r="AU126" s="228" t="s">
        <v>83</v>
      </c>
      <c r="AY126" s="16" t="s">
        <v>123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135</v>
      </c>
      <c r="BM126" s="228" t="s">
        <v>528</v>
      </c>
    </row>
    <row r="127" s="12" customFormat="1" ht="22.8" customHeight="1">
      <c r="A127" s="12"/>
      <c r="B127" s="201"/>
      <c r="C127" s="202"/>
      <c r="D127" s="203" t="s">
        <v>72</v>
      </c>
      <c r="E127" s="215" t="s">
        <v>147</v>
      </c>
      <c r="F127" s="215" t="s">
        <v>271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SUM(P128:P131)</f>
        <v>0</v>
      </c>
      <c r="Q127" s="209"/>
      <c r="R127" s="210">
        <f>SUM(R128:R131)</f>
        <v>1151.5853</v>
      </c>
      <c r="S127" s="209"/>
      <c r="T127" s="211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81</v>
      </c>
      <c r="AT127" s="213" t="s">
        <v>72</v>
      </c>
      <c r="AU127" s="213" t="s">
        <v>81</v>
      </c>
      <c r="AY127" s="212" t="s">
        <v>123</v>
      </c>
      <c r="BK127" s="214">
        <f>SUM(BK128:BK131)</f>
        <v>0</v>
      </c>
    </row>
    <row r="128" s="2" customFormat="1" ht="44.25" customHeight="1">
      <c r="A128" s="37"/>
      <c r="B128" s="38"/>
      <c r="C128" s="217" t="s">
        <v>83</v>
      </c>
      <c r="D128" s="217" t="s">
        <v>126</v>
      </c>
      <c r="E128" s="218" t="s">
        <v>529</v>
      </c>
      <c r="F128" s="219" t="s">
        <v>530</v>
      </c>
      <c r="G128" s="220" t="s">
        <v>184</v>
      </c>
      <c r="H128" s="221">
        <v>3985</v>
      </c>
      <c r="I128" s="222"/>
      <c r="J128" s="223">
        <f>ROUND(I128*H128,2)</f>
        <v>0</v>
      </c>
      <c r="K128" s="219" t="s">
        <v>134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0.18462999999999999</v>
      </c>
      <c r="R128" s="226">
        <f>Q128*H128</f>
        <v>735.75054999999998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135</v>
      </c>
      <c r="AT128" s="228" t="s">
        <v>126</v>
      </c>
      <c r="AU128" s="228" t="s">
        <v>83</v>
      </c>
      <c r="AY128" s="16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135</v>
      </c>
      <c r="BM128" s="228" t="s">
        <v>531</v>
      </c>
    </row>
    <row r="129" s="2" customFormat="1" ht="24.15" customHeight="1">
      <c r="A129" s="37"/>
      <c r="B129" s="38"/>
      <c r="C129" s="217" t="s">
        <v>140</v>
      </c>
      <c r="D129" s="217" t="s">
        <v>126</v>
      </c>
      <c r="E129" s="218" t="s">
        <v>286</v>
      </c>
      <c r="F129" s="219" t="s">
        <v>287</v>
      </c>
      <c r="G129" s="220" t="s">
        <v>184</v>
      </c>
      <c r="H129" s="221">
        <v>7970</v>
      </c>
      <c r="I129" s="222"/>
      <c r="J129" s="223">
        <f>ROUND(I129*H129,2)</f>
        <v>0</v>
      </c>
      <c r="K129" s="219" t="s">
        <v>134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0.00031</v>
      </c>
      <c r="R129" s="226">
        <f>Q129*H129</f>
        <v>2.4706999999999999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135</v>
      </c>
      <c r="AT129" s="228" t="s">
        <v>126</v>
      </c>
      <c r="AU129" s="228" t="s">
        <v>83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135</v>
      </c>
      <c r="BM129" s="228" t="s">
        <v>532</v>
      </c>
    </row>
    <row r="130" s="13" customFormat="1">
      <c r="A130" s="13"/>
      <c r="B130" s="230"/>
      <c r="C130" s="231"/>
      <c r="D130" s="232" t="s">
        <v>137</v>
      </c>
      <c r="E130" s="233" t="s">
        <v>1</v>
      </c>
      <c r="F130" s="234" t="s">
        <v>533</v>
      </c>
      <c r="G130" s="231"/>
      <c r="H130" s="235">
        <v>7970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137</v>
      </c>
      <c r="AU130" s="241" t="s">
        <v>83</v>
      </c>
      <c r="AV130" s="13" t="s">
        <v>83</v>
      </c>
      <c r="AW130" s="13" t="s">
        <v>30</v>
      </c>
      <c r="AX130" s="13" t="s">
        <v>81</v>
      </c>
      <c r="AY130" s="241" t="s">
        <v>123</v>
      </c>
    </row>
    <row r="131" s="2" customFormat="1" ht="49.05" customHeight="1">
      <c r="A131" s="37"/>
      <c r="B131" s="38"/>
      <c r="C131" s="217" t="s">
        <v>135</v>
      </c>
      <c r="D131" s="217" t="s">
        <v>126</v>
      </c>
      <c r="E131" s="218" t="s">
        <v>295</v>
      </c>
      <c r="F131" s="219" t="s">
        <v>296</v>
      </c>
      <c r="G131" s="220" t="s">
        <v>184</v>
      </c>
      <c r="H131" s="221">
        <v>3985</v>
      </c>
      <c r="I131" s="222"/>
      <c r="J131" s="223">
        <f>ROUND(I131*H131,2)</f>
        <v>0</v>
      </c>
      <c r="K131" s="219" t="s">
        <v>134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0.10373</v>
      </c>
      <c r="R131" s="226">
        <f>Q131*H131</f>
        <v>413.36405000000002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135</v>
      </c>
      <c r="AT131" s="228" t="s">
        <v>126</v>
      </c>
      <c r="AU131" s="228" t="s">
        <v>83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135</v>
      </c>
      <c r="BM131" s="228" t="s">
        <v>534</v>
      </c>
    </row>
    <row r="132" s="12" customFormat="1" ht="22.8" customHeight="1">
      <c r="A132" s="12"/>
      <c r="B132" s="201"/>
      <c r="C132" s="202"/>
      <c r="D132" s="203" t="s">
        <v>72</v>
      </c>
      <c r="E132" s="215" t="s">
        <v>160</v>
      </c>
      <c r="F132" s="215" t="s">
        <v>535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SUM(P133:P136)</f>
        <v>0</v>
      </c>
      <c r="Q132" s="209"/>
      <c r="R132" s="210">
        <f>SUM(R133:R136)</f>
        <v>27.228629999999995</v>
      </c>
      <c r="S132" s="209"/>
      <c r="T132" s="211">
        <f>SUM(T133:T136)</f>
        <v>22.350000000000001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81</v>
      </c>
      <c r="AT132" s="213" t="s">
        <v>72</v>
      </c>
      <c r="AU132" s="213" t="s">
        <v>81</v>
      </c>
      <c r="AY132" s="212" t="s">
        <v>123</v>
      </c>
      <c r="BK132" s="214">
        <f>SUM(BK133:BK136)</f>
        <v>0</v>
      </c>
    </row>
    <row r="133" s="2" customFormat="1" ht="37.8" customHeight="1">
      <c r="A133" s="37"/>
      <c r="B133" s="38"/>
      <c r="C133" s="217" t="s">
        <v>147</v>
      </c>
      <c r="D133" s="217" t="s">
        <v>126</v>
      </c>
      <c r="E133" s="218" t="s">
        <v>536</v>
      </c>
      <c r="F133" s="219" t="s">
        <v>537</v>
      </c>
      <c r="G133" s="220" t="s">
        <v>306</v>
      </c>
      <c r="H133" s="221">
        <v>20</v>
      </c>
      <c r="I133" s="222"/>
      <c r="J133" s="223">
        <f>ROUND(I133*H133,2)</f>
        <v>0</v>
      </c>
      <c r="K133" s="219" t="s">
        <v>134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0.65847999999999995</v>
      </c>
      <c r="R133" s="226">
        <f>Q133*H133</f>
        <v>13.169599999999999</v>
      </c>
      <c r="S133" s="226">
        <v>0.66000000000000003</v>
      </c>
      <c r="T133" s="227">
        <f>S133*H133</f>
        <v>13.200000000000001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135</v>
      </c>
      <c r="AT133" s="228" t="s">
        <v>126</v>
      </c>
      <c r="AU133" s="228" t="s">
        <v>83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135</v>
      </c>
      <c r="BM133" s="228" t="s">
        <v>538</v>
      </c>
    </row>
    <row r="134" s="2" customFormat="1" ht="24.15" customHeight="1">
      <c r="A134" s="37"/>
      <c r="B134" s="38"/>
      <c r="C134" s="217" t="s">
        <v>153</v>
      </c>
      <c r="D134" s="217" t="s">
        <v>126</v>
      </c>
      <c r="E134" s="218" t="s">
        <v>539</v>
      </c>
      <c r="F134" s="219" t="s">
        <v>540</v>
      </c>
      <c r="G134" s="220" t="s">
        <v>306</v>
      </c>
      <c r="H134" s="221">
        <v>21</v>
      </c>
      <c r="I134" s="222"/>
      <c r="J134" s="223">
        <f>ROUND(I134*H134,2)</f>
        <v>0</v>
      </c>
      <c r="K134" s="219" t="s">
        <v>134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0.10037</v>
      </c>
      <c r="R134" s="226">
        <f>Q134*H134</f>
        <v>2.1077699999999999</v>
      </c>
      <c r="S134" s="226">
        <v>0.10000000000000001</v>
      </c>
      <c r="T134" s="227">
        <f>S134*H134</f>
        <v>2.1000000000000001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135</v>
      </c>
      <c r="AT134" s="228" t="s">
        <v>126</v>
      </c>
      <c r="AU134" s="228" t="s">
        <v>83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135</v>
      </c>
      <c r="BM134" s="228" t="s">
        <v>541</v>
      </c>
    </row>
    <row r="135" s="2" customFormat="1" ht="24.15" customHeight="1">
      <c r="A135" s="37"/>
      <c r="B135" s="38"/>
      <c r="C135" s="217" t="s">
        <v>156</v>
      </c>
      <c r="D135" s="217" t="s">
        <v>126</v>
      </c>
      <c r="E135" s="218" t="s">
        <v>542</v>
      </c>
      <c r="F135" s="219" t="s">
        <v>543</v>
      </c>
      <c r="G135" s="220" t="s">
        <v>306</v>
      </c>
      <c r="H135" s="221">
        <v>5</v>
      </c>
      <c r="I135" s="222"/>
      <c r="J135" s="223">
        <f>ROUND(I135*H135,2)</f>
        <v>0</v>
      </c>
      <c r="K135" s="219" t="s">
        <v>134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0.15056</v>
      </c>
      <c r="R135" s="226">
        <f>Q135*H135</f>
        <v>0.75280000000000002</v>
      </c>
      <c r="S135" s="226">
        <v>0.14999999999999999</v>
      </c>
      <c r="T135" s="227">
        <f>S135*H135</f>
        <v>0.75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135</v>
      </c>
      <c r="AT135" s="228" t="s">
        <v>126</v>
      </c>
      <c r="AU135" s="228" t="s">
        <v>83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135</v>
      </c>
      <c r="BM135" s="228" t="s">
        <v>544</v>
      </c>
    </row>
    <row r="136" s="2" customFormat="1" ht="37.8" customHeight="1">
      <c r="A136" s="37"/>
      <c r="B136" s="38"/>
      <c r="C136" s="217" t="s">
        <v>160</v>
      </c>
      <c r="D136" s="217" t="s">
        <v>126</v>
      </c>
      <c r="E136" s="218" t="s">
        <v>545</v>
      </c>
      <c r="F136" s="219" t="s">
        <v>546</v>
      </c>
      <c r="G136" s="220" t="s">
        <v>306</v>
      </c>
      <c r="H136" s="221">
        <v>21</v>
      </c>
      <c r="I136" s="222"/>
      <c r="J136" s="223">
        <f>ROUND(I136*H136,2)</f>
        <v>0</v>
      </c>
      <c r="K136" s="219" t="s">
        <v>134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0.53325999999999996</v>
      </c>
      <c r="R136" s="226">
        <f>Q136*H136</f>
        <v>11.198459999999999</v>
      </c>
      <c r="S136" s="226">
        <v>0.29999999999999999</v>
      </c>
      <c r="T136" s="227">
        <f>S136*H136</f>
        <v>6.2999999999999998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135</v>
      </c>
      <c r="AT136" s="228" t="s">
        <v>126</v>
      </c>
      <c r="AU136" s="228" t="s">
        <v>83</v>
      </c>
      <c r="AY136" s="16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135</v>
      </c>
      <c r="BM136" s="228" t="s">
        <v>547</v>
      </c>
    </row>
    <row r="137" s="12" customFormat="1" ht="22.8" customHeight="1">
      <c r="A137" s="12"/>
      <c r="B137" s="201"/>
      <c r="C137" s="202"/>
      <c r="D137" s="203" t="s">
        <v>72</v>
      </c>
      <c r="E137" s="215" t="s">
        <v>166</v>
      </c>
      <c r="F137" s="215" t="s">
        <v>302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SUM(P138:P156)</f>
        <v>0</v>
      </c>
      <c r="Q137" s="209"/>
      <c r="R137" s="210">
        <f>SUM(R138:R156)</f>
        <v>0.2732</v>
      </c>
      <c r="S137" s="209"/>
      <c r="T137" s="211">
        <f>SUM(T138:T156)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81</v>
      </c>
      <c r="AT137" s="213" t="s">
        <v>72</v>
      </c>
      <c r="AU137" s="213" t="s">
        <v>81</v>
      </c>
      <c r="AY137" s="212" t="s">
        <v>123</v>
      </c>
      <c r="BK137" s="214">
        <f>SUM(BK138:BK156)</f>
        <v>0</v>
      </c>
    </row>
    <row r="138" s="2" customFormat="1" ht="24.15" customHeight="1">
      <c r="A138" s="37"/>
      <c r="B138" s="38"/>
      <c r="C138" s="217" t="s">
        <v>166</v>
      </c>
      <c r="D138" s="217" t="s">
        <v>126</v>
      </c>
      <c r="E138" s="218" t="s">
        <v>335</v>
      </c>
      <c r="F138" s="219" t="s">
        <v>336</v>
      </c>
      <c r="G138" s="220" t="s">
        <v>192</v>
      </c>
      <c r="H138" s="221">
        <v>1158</v>
      </c>
      <c r="I138" s="222"/>
      <c r="J138" s="223">
        <f>ROUND(I138*H138,2)</f>
        <v>0</v>
      </c>
      <c r="K138" s="219" t="s">
        <v>134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0.00020000000000000001</v>
      </c>
      <c r="R138" s="226">
        <f>Q138*H138</f>
        <v>0.2316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135</v>
      </c>
      <c r="AT138" s="228" t="s">
        <v>126</v>
      </c>
      <c r="AU138" s="228" t="s">
        <v>83</v>
      </c>
      <c r="AY138" s="16" t="s">
        <v>123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135</v>
      </c>
      <c r="BM138" s="228" t="s">
        <v>548</v>
      </c>
    </row>
    <row r="139" s="13" customFormat="1">
      <c r="A139" s="13"/>
      <c r="B139" s="230"/>
      <c r="C139" s="231"/>
      <c r="D139" s="232" t="s">
        <v>137</v>
      </c>
      <c r="E139" s="233" t="s">
        <v>1</v>
      </c>
      <c r="F139" s="234" t="s">
        <v>338</v>
      </c>
      <c r="G139" s="231"/>
      <c r="H139" s="235">
        <v>30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123</v>
      </c>
    </row>
    <row r="140" s="13" customFormat="1">
      <c r="A140" s="13"/>
      <c r="B140" s="230"/>
      <c r="C140" s="231"/>
      <c r="D140" s="232" t="s">
        <v>137</v>
      </c>
      <c r="E140" s="233" t="s">
        <v>1</v>
      </c>
      <c r="F140" s="234" t="s">
        <v>549</v>
      </c>
      <c r="G140" s="231"/>
      <c r="H140" s="235">
        <v>1128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137</v>
      </c>
      <c r="AU140" s="241" t="s">
        <v>83</v>
      </c>
      <c r="AV140" s="13" t="s">
        <v>83</v>
      </c>
      <c r="AW140" s="13" t="s">
        <v>30</v>
      </c>
      <c r="AX140" s="13" t="s">
        <v>73</v>
      </c>
      <c r="AY140" s="241" t="s">
        <v>123</v>
      </c>
    </row>
    <row r="141" s="14" customFormat="1">
      <c r="A141" s="14"/>
      <c r="B141" s="242"/>
      <c r="C141" s="243"/>
      <c r="D141" s="232" t="s">
        <v>137</v>
      </c>
      <c r="E141" s="244" t="s">
        <v>1</v>
      </c>
      <c r="F141" s="245" t="s">
        <v>139</v>
      </c>
      <c r="G141" s="243"/>
      <c r="H141" s="246">
        <v>1158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137</v>
      </c>
      <c r="AU141" s="252" t="s">
        <v>83</v>
      </c>
      <c r="AV141" s="14" t="s">
        <v>135</v>
      </c>
      <c r="AW141" s="14" t="s">
        <v>30</v>
      </c>
      <c r="AX141" s="14" t="s">
        <v>81</v>
      </c>
      <c r="AY141" s="252" t="s">
        <v>123</v>
      </c>
    </row>
    <row r="142" s="2" customFormat="1" ht="33" customHeight="1">
      <c r="A142" s="37"/>
      <c r="B142" s="38"/>
      <c r="C142" s="217" t="s">
        <v>224</v>
      </c>
      <c r="D142" s="217" t="s">
        <v>126</v>
      </c>
      <c r="E142" s="218" t="s">
        <v>346</v>
      </c>
      <c r="F142" s="219" t="s">
        <v>347</v>
      </c>
      <c r="G142" s="220" t="s">
        <v>192</v>
      </c>
      <c r="H142" s="221">
        <v>55</v>
      </c>
      <c r="I142" s="222"/>
      <c r="J142" s="223">
        <f>ROUND(I142*H142,2)</f>
        <v>0</v>
      </c>
      <c r="K142" s="219" t="s">
        <v>134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0.00038000000000000002</v>
      </c>
      <c r="R142" s="226">
        <f>Q142*H142</f>
        <v>0.020900000000000002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135</v>
      </c>
      <c r="AT142" s="228" t="s">
        <v>126</v>
      </c>
      <c r="AU142" s="228" t="s">
        <v>83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135</v>
      </c>
      <c r="BM142" s="228" t="s">
        <v>550</v>
      </c>
    </row>
    <row r="143" s="13" customFormat="1">
      <c r="A143" s="13"/>
      <c r="B143" s="230"/>
      <c r="C143" s="231"/>
      <c r="D143" s="232" t="s">
        <v>137</v>
      </c>
      <c r="E143" s="233" t="s">
        <v>1</v>
      </c>
      <c r="F143" s="234" t="s">
        <v>551</v>
      </c>
      <c r="G143" s="231"/>
      <c r="H143" s="235">
        <v>55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137</v>
      </c>
      <c r="AU143" s="241" t="s">
        <v>83</v>
      </c>
      <c r="AV143" s="13" t="s">
        <v>83</v>
      </c>
      <c r="AW143" s="13" t="s">
        <v>30</v>
      </c>
      <c r="AX143" s="13" t="s">
        <v>73</v>
      </c>
      <c r="AY143" s="241" t="s">
        <v>123</v>
      </c>
    </row>
    <row r="144" s="14" customFormat="1">
      <c r="A144" s="14"/>
      <c r="B144" s="242"/>
      <c r="C144" s="243"/>
      <c r="D144" s="232" t="s">
        <v>137</v>
      </c>
      <c r="E144" s="244" t="s">
        <v>1</v>
      </c>
      <c r="F144" s="245" t="s">
        <v>139</v>
      </c>
      <c r="G144" s="243"/>
      <c r="H144" s="246">
        <v>55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137</v>
      </c>
      <c r="AU144" s="252" t="s">
        <v>83</v>
      </c>
      <c r="AV144" s="14" t="s">
        <v>135</v>
      </c>
      <c r="AW144" s="14" t="s">
        <v>30</v>
      </c>
      <c r="AX144" s="14" t="s">
        <v>81</v>
      </c>
      <c r="AY144" s="252" t="s">
        <v>123</v>
      </c>
    </row>
    <row r="145" s="2" customFormat="1" ht="37.8" customHeight="1">
      <c r="A145" s="37"/>
      <c r="B145" s="38"/>
      <c r="C145" s="217" t="s">
        <v>229</v>
      </c>
      <c r="D145" s="217" t="s">
        <v>126</v>
      </c>
      <c r="E145" s="218" t="s">
        <v>352</v>
      </c>
      <c r="F145" s="219" t="s">
        <v>353</v>
      </c>
      <c r="G145" s="220" t="s">
        <v>184</v>
      </c>
      <c r="H145" s="221">
        <v>9</v>
      </c>
      <c r="I145" s="222"/>
      <c r="J145" s="223">
        <f>ROUND(I145*H145,2)</f>
        <v>0</v>
      </c>
      <c r="K145" s="219" t="s">
        <v>134</v>
      </c>
      <c r="L145" s="43"/>
      <c r="M145" s="224" t="s">
        <v>1</v>
      </c>
      <c r="N145" s="225" t="s">
        <v>38</v>
      </c>
      <c r="O145" s="90"/>
      <c r="P145" s="226">
        <f>O145*H145</f>
        <v>0</v>
      </c>
      <c r="Q145" s="226">
        <v>0.0016000000000000001</v>
      </c>
      <c r="R145" s="226">
        <f>Q145*H145</f>
        <v>0.014400000000000001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135</v>
      </c>
      <c r="AT145" s="228" t="s">
        <v>126</v>
      </c>
      <c r="AU145" s="228" t="s">
        <v>83</v>
      </c>
      <c r="AY145" s="16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135</v>
      </c>
      <c r="BM145" s="228" t="s">
        <v>552</v>
      </c>
    </row>
    <row r="146" s="13" customFormat="1">
      <c r="A146" s="13"/>
      <c r="B146" s="230"/>
      <c r="C146" s="231"/>
      <c r="D146" s="232" t="s">
        <v>137</v>
      </c>
      <c r="E146" s="233" t="s">
        <v>1</v>
      </c>
      <c r="F146" s="234" t="s">
        <v>355</v>
      </c>
      <c r="G146" s="231"/>
      <c r="H146" s="235">
        <v>9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137</v>
      </c>
      <c r="AU146" s="241" t="s">
        <v>83</v>
      </c>
      <c r="AV146" s="13" t="s">
        <v>83</v>
      </c>
      <c r="AW146" s="13" t="s">
        <v>30</v>
      </c>
      <c r="AX146" s="13" t="s">
        <v>73</v>
      </c>
      <c r="AY146" s="241" t="s">
        <v>123</v>
      </c>
    </row>
    <row r="147" s="14" customFormat="1">
      <c r="A147" s="14"/>
      <c r="B147" s="242"/>
      <c r="C147" s="243"/>
      <c r="D147" s="232" t="s">
        <v>137</v>
      </c>
      <c r="E147" s="244" t="s">
        <v>1</v>
      </c>
      <c r="F147" s="245" t="s">
        <v>139</v>
      </c>
      <c r="G147" s="243"/>
      <c r="H147" s="246">
        <v>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137</v>
      </c>
      <c r="AU147" s="252" t="s">
        <v>83</v>
      </c>
      <c r="AV147" s="14" t="s">
        <v>135</v>
      </c>
      <c r="AW147" s="14" t="s">
        <v>30</v>
      </c>
      <c r="AX147" s="14" t="s">
        <v>81</v>
      </c>
      <c r="AY147" s="252" t="s">
        <v>123</v>
      </c>
    </row>
    <row r="148" s="2" customFormat="1" ht="37.8" customHeight="1">
      <c r="A148" s="37"/>
      <c r="B148" s="38"/>
      <c r="C148" s="217" t="s">
        <v>8</v>
      </c>
      <c r="D148" s="217" t="s">
        <v>126</v>
      </c>
      <c r="E148" s="218" t="s">
        <v>357</v>
      </c>
      <c r="F148" s="219" t="s">
        <v>358</v>
      </c>
      <c r="G148" s="220" t="s">
        <v>192</v>
      </c>
      <c r="H148" s="221">
        <v>1213</v>
      </c>
      <c r="I148" s="222"/>
      <c r="J148" s="223">
        <f>ROUND(I148*H148,2)</f>
        <v>0</v>
      </c>
      <c r="K148" s="219" t="s">
        <v>134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135</v>
      </c>
      <c r="AT148" s="228" t="s">
        <v>126</v>
      </c>
      <c r="AU148" s="228" t="s">
        <v>83</v>
      </c>
      <c r="AY148" s="16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135</v>
      </c>
      <c r="BM148" s="228" t="s">
        <v>553</v>
      </c>
    </row>
    <row r="149" s="13" customFormat="1">
      <c r="A149" s="13"/>
      <c r="B149" s="230"/>
      <c r="C149" s="231"/>
      <c r="D149" s="232" t="s">
        <v>137</v>
      </c>
      <c r="E149" s="233" t="s">
        <v>1</v>
      </c>
      <c r="F149" s="234" t="s">
        <v>554</v>
      </c>
      <c r="G149" s="231"/>
      <c r="H149" s="235">
        <v>1213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137</v>
      </c>
      <c r="AU149" s="241" t="s">
        <v>83</v>
      </c>
      <c r="AV149" s="13" t="s">
        <v>83</v>
      </c>
      <c r="AW149" s="13" t="s">
        <v>30</v>
      </c>
      <c r="AX149" s="13" t="s">
        <v>81</v>
      </c>
      <c r="AY149" s="241" t="s">
        <v>123</v>
      </c>
    </row>
    <row r="150" s="2" customFormat="1" ht="37.8" customHeight="1">
      <c r="A150" s="37"/>
      <c r="B150" s="38"/>
      <c r="C150" s="217" t="s">
        <v>239</v>
      </c>
      <c r="D150" s="217" t="s">
        <v>126</v>
      </c>
      <c r="E150" s="218" t="s">
        <v>362</v>
      </c>
      <c r="F150" s="219" t="s">
        <v>363</v>
      </c>
      <c r="G150" s="220" t="s">
        <v>184</v>
      </c>
      <c r="H150" s="221">
        <v>9</v>
      </c>
      <c r="I150" s="222"/>
      <c r="J150" s="223">
        <f>ROUND(I150*H150,2)</f>
        <v>0</v>
      </c>
      <c r="K150" s="219" t="s">
        <v>134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1.0000000000000001E-05</v>
      </c>
      <c r="R150" s="226">
        <f>Q150*H150</f>
        <v>9.0000000000000006E-05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135</v>
      </c>
      <c r="AT150" s="228" t="s">
        <v>126</v>
      </c>
      <c r="AU150" s="228" t="s">
        <v>83</v>
      </c>
      <c r="AY150" s="16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135</v>
      </c>
      <c r="BM150" s="228" t="s">
        <v>555</v>
      </c>
    </row>
    <row r="151" s="2" customFormat="1" ht="55.5" customHeight="1">
      <c r="A151" s="37"/>
      <c r="B151" s="38"/>
      <c r="C151" s="217" t="s">
        <v>244</v>
      </c>
      <c r="D151" s="217" t="s">
        <v>126</v>
      </c>
      <c r="E151" s="218" t="s">
        <v>375</v>
      </c>
      <c r="F151" s="219" t="s">
        <v>376</v>
      </c>
      <c r="G151" s="220" t="s">
        <v>192</v>
      </c>
      <c r="H151" s="221">
        <v>69</v>
      </c>
      <c r="I151" s="222"/>
      <c r="J151" s="223">
        <f>ROUND(I151*H151,2)</f>
        <v>0</v>
      </c>
      <c r="K151" s="219" t="s">
        <v>134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9.0000000000000006E-05</v>
      </c>
      <c r="R151" s="226">
        <f>Q151*H151</f>
        <v>0.0062100000000000002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135</v>
      </c>
      <c r="AT151" s="228" t="s">
        <v>126</v>
      </c>
      <c r="AU151" s="228" t="s">
        <v>83</v>
      </c>
      <c r="AY151" s="16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135</v>
      </c>
      <c r="BM151" s="228" t="s">
        <v>556</v>
      </c>
    </row>
    <row r="152" s="13" customFormat="1">
      <c r="A152" s="13"/>
      <c r="B152" s="230"/>
      <c r="C152" s="231"/>
      <c r="D152" s="232" t="s">
        <v>137</v>
      </c>
      <c r="E152" s="233" t="s">
        <v>1</v>
      </c>
      <c r="F152" s="234" t="s">
        <v>557</v>
      </c>
      <c r="G152" s="231"/>
      <c r="H152" s="235">
        <v>69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123</v>
      </c>
    </row>
    <row r="153" s="2" customFormat="1" ht="37.8" customHeight="1">
      <c r="A153" s="37"/>
      <c r="B153" s="38"/>
      <c r="C153" s="217" t="s">
        <v>251</v>
      </c>
      <c r="D153" s="217" t="s">
        <v>126</v>
      </c>
      <c r="E153" s="218" t="s">
        <v>380</v>
      </c>
      <c r="F153" s="219" t="s">
        <v>381</v>
      </c>
      <c r="G153" s="220" t="s">
        <v>192</v>
      </c>
      <c r="H153" s="221">
        <v>69</v>
      </c>
      <c r="I153" s="222"/>
      <c r="J153" s="223">
        <f>ROUND(I153*H153,2)</f>
        <v>0</v>
      </c>
      <c r="K153" s="219" t="s">
        <v>134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135</v>
      </c>
      <c r="AT153" s="228" t="s">
        <v>126</v>
      </c>
      <c r="AU153" s="228" t="s">
        <v>83</v>
      </c>
      <c r="AY153" s="16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135</v>
      </c>
      <c r="BM153" s="228" t="s">
        <v>558</v>
      </c>
    </row>
    <row r="154" s="13" customFormat="1">
      <c r="A154" s="13"/>
      <c r="B154" s="230"/>
      <c r="C154" s="231"/>
      <c r="D154" s="232" t="s">
        <v>137</v>
      </c>
      <c r="E154" s="233" t="s">
        <v>1</v>
      </c>
      <c r="F154" s="234" t="s">
        <v>557</v>
      </c>
      <c r="G154" s="231"/>
      <c r="H154" s="235">
        <v>69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137</v>
      </c>
      <c r="AU154" s="241" t="s">
        <v>83</v>
      </c>
      <c r="AV154" s="13" t="s">
        <v>83</v>
      </c>
      <c r="AW154" s="13" t="s">
        <v>30</v>
      </c>
      <c r="AX154" s="13" t="s">
        <v>81</v>
      </c>
      <c r="AY154" s="241" t="s">
        <v>123</v>
      </c>
    </row>
    <row r="155" s="2" customFormat="1" ht="24.15" customHeight="1">
      <c r="A155" s="37"/>
      <c r="B155" s="38"/>
      <c r="C155" s="217" t="s">
        <v>256</v>
      </c>
      <c r="D155" s="217" t="s">
        <v>126</v>
      </c>
      <c r="E155" s="218" t="s">
        <v>384</v>
      </c>
      <c r="F155" s="219" t="s">
        <v>385</v>
      </c>
      <c r="G155" s="220" t="s">
        <v>192</v>
      </c>
      <c r="H155" s="221">
        <v>69</v>
      </c>
      <c r="I155" s="222"/>
      <c r="J155" s="223">
        <f>ROUND(I155*H155,2)</f>
        <v>0</v>
      </c>
      <c r="K155" s="219" t="s">
        <v>134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135</v>
      </c>
      <c r="AT155" s="228" t="s">
        <v>126</v>
      </c>
      <c r="AU155" s="228" t="s">
        <v>83</v>
      </c>
      <c r="AY155" s="16" t="s">
        <v>123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135</v>
      </c>
      <c r="BM155" s="228" t="s">
        <v>559</v>
      </c>
    </row>
    <row r="156" s="13" customFormat="1">
      <c r="A156" s="13"/>
      <c r="B156" s="230"/>
      <c r="C156" s="231"/>
      <c r="D156" s="232" t="s">
        <v>137</v>
      </c>
      <c r="E156" s="233" t="s">
        <v>1</v>
      </c>
      <c r="F156" s="234" t="s">
        <v>557</v>
      </c>
      <c r="G156" s="231"/>
      <c r="H156" s="235">
        <v>69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137</v>
      </c>
      <c r="AU156" s="241" t="s">
        <v>83</v>
      </c>
      <c r="AV156" s="13" t="s">
        <v>83</v>
      </c>
      <c r="AW156" s="13" t="s">
        <v>30</v>
      </c>
      <c r="AX156" s="13" t="s">
        <v>81</v>
      </c>
      <c r="AY156" s="241" t="s">
        <v>123</v>
      </c>
    </row>
    <row r="157" s="12" customFormat="1" ht="22.8" customHeight="1">
      <c r="A157" s="12"/>
      <c r="B157" s="201"/>
      <c r="C157" s="202"/>
      <c r="D157" s="203" t="s">
        <v>72</v>
      </c>
      <c r="E157" s="215" t="s">
        <v>387</v>
      </c>
      <c r="F157" s="215" t="s">
        <v>388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SUM(P158:P159)</f>
        <v>0</v>
      </c>
      <c r="Q157" s="209"/>
      <c r="R157" s="210">
        <f>SUM(R158:R159)</f>
        <v>0</v>
      </c>
      <c r="S157" s="209"/>
      <c r="T157" s="211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81</v>
      </c>
      <c r="AT157" s="213" t="s">
        <v>72</v>
      </c>
      <c r="AU157" s="213" t="s">
        <v>81</v>
      </c>
      <c r="AY157" s="212" t="s">
        <v>123</v>
      </c>
      <c r="BK157" s="214">
        <f>SUM(BK158:BK159)</f>
        <v>0</v>
      </c>
    </row>
    <row r="158" s="2" customFormat="1" ht="37.8" customHeight="1">
      <c r="A158" s="37"/>
      <c r="B158" s="38"/>
      <c r="C158" s="217" t="s">
        <v>260</v>
      </c>
      <c r="D158" s="217" t="s">
        <v>126</v>
      </c>
      <c r="E158" s="218" t="s">
        <v>560</v>
      </c>
      <c r="F158" s="219" t="s">
        <v>561</v>
      </c>
      <c r="G158" s="220" t="s">
        <v>233</v>
      </c>
      <c r="H158" s="221">
        <v>916.54999999999995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135</v>
      </c>
      <c r="AT158" s="228" t="s">
        <v>126</v>
      </c>
      <c r="AU158" s="228" t="s">
        <v>83</v>
      </c>
      <c r="AY158" s="16" t="s">
        <v>123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135</v>
      </c>
      <c r="BM158" s="228" t="s">
        <v>562</v>
      </c>
    </row>
    <row r="159" s="2" customFormat="1" ht="44.25" customHeight="1">
      <c r="A159" s="37"/>
      <c r="B159" s="38"/>
      <c r="C159" s="217" t="s">
        <v>266</v>
      </c>
      <c r="D159" s="217" t="s">
        <v>126</v>
      </c>
      <c r="E159" s="218" t="s">
        <v>563</v>
      </c>
      <c r="F159" s="219" t="s">
        <v>564</v>
      </c>
      <c r="G159" s="220" t="s">
        <v>233</v>
      </c>
      <c r="H159" s="221">
        <v>916.54999999999995</v>
      </c>
      <c r="I159" s="222"/>
      <c r="J159" s="223">
        <f>ROUND(I159*H159,2)</f>
        <v>0</v>
      </c>
      <c r="K159" s="219" t="s">
        <v>134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135</v>
      </c>
      <c r="AT159" s="228" t="s">
        <v>126</v>
      </c>
      <c r="AU159" s="228" t="s">
        <v>83</v>
      </c>
      <c r="AY159" s="16" t="s">
        <v>123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135</v>
      </c>
      <c r="BM159" s="228" t="s">
        <v>565</v>
      </c>
    </row>
    <row r="160" s="12" customFormat="1" ht="22.8" customHeight="1">
      <c r="A160" s="12"/>
      <c r="B160" s="201"/>
      <c r="C160" s="202"/>
      <c r="D160" s="203" t="s">
        <v>72</v>
      </c>
      <c r="E160" s="215" t="s">
        <v>418</v>
      </c>
      <c r="F160" s="215" t="s">
        <v>419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P161</f>
        <v>0</v>
      </c>
      <c r="Q160" s="209"/>
      <c r="R160" s="210">
        <f>R161</f>
        <v>0</v>
      </c>
      <c r="S160" s="209"/>
      <c r="T160" s="211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81</v>
      </c>
      <c r="AT160" s="213" t="s">
        <v>72</v>
      </c>
      <c r="AU160" s="213" t="s">
        <v>81</v>
      </c>
      <c r="AY160" s="212" t="s">
        <v>123</v>
      </c>
      <c r="BK160" s="214">
        <f>BK161</f>
        <v>0</v>
      </c>
    </row>
    <row r="161" s="2" customFormat="1" ht="44.25" customHeight="1">
      <c r="A161" s="37"/>
      <c r="B161" s="38"/>
      <c r="C161" s="217" t="s">
        <v>272</v>
      </c>
      <c r="D161" s="217" t="s">
        <v>126</v>
      </c>
      <c r="E161" s="218" t="s">
        <v>421</v>
      </c>
      <c r="F161" s="219" t="s">
        <v>422</v>
      </c>
      <c r="G161" s="220" t="s">
        <v>233</v>
      </c>
      <c r="H161" s="221">
        <v>1179.2070000000001</v>
      </c>
      <c r="I161" s="222"/>
      <c r="J161" s="223">
        <f>ROUND(I161*H161,2)</f>
        <v>0</v>
      </c>
      <c r="K161" s="219" t="s">
        <v>134</v>
      </c>
      <c r="L161" s="43"/>
      <c r="M161" s="266" t="s">
        <v>1</v>
      </c>
      <c r="N161" s="267" t="s">
        <v>38</v>
      </c>
      <c r="O161" s="268"/>
      <c r="P161" s="269">
        <f>O161*H161</f>
        <v>0</v>
      </c>
      <c r="Q161" s="269">
        <v>0</v>
      </c>
      <c r="R161" s="269">
        <f>Q161*H161</f>
        <v>0</v>
      </c>
      <c r="S161" s="269">
        <v>0</v>
      </c>
      <c r="T161" s="27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135</v>
      </c>
      <c r="AT161" s="228" t="s">
        <v>126</v>
      </c>
      <c r="AU161" s="228" t="s">
        <v>83</v>
      </c>
      <c r="AY161" s="16" t="s">
        <v>123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135</v>
      </c>
      <c r="BM161" s="228" t="s">
        <v>566</v>
      </c>
    </row>
    <row r="162" s="2" customFormat="1" ht="6.96" customHeight="1">
      <c r="A162" s="37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43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sheet="1" autoFilter="0" formatColumns="0" formatRows="0" objects="1" scenarios="1" spinCount="100000" saltValue="TwGUf3MiKJI6YcnAWcORIcqGmYkbPwabBYHgQDh4fXhAfS2tpJ1P2r84JRGB3fQW/YIH1Gm0uocMMKTd/uE1hg==" hashValue="fEjbn9es7u8UfzRMGuxGdUyp6JW/LaeKaOLqc5Clqj6SJHdTO1wYP+e2z6E2l3lCUosJbW3yUMUG5Jn6U+Tv6g==" algorithmName="SHA-512" password="CC35"/>
  <autoFilter ref="C122:K1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Touškov – Čemínská ul. – rekonstrukce kanalizace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20. 10. 2025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ROUND((SUM(BE121:BE174)),  2)</f>
        <v>0</v>
      </c>
      <c r="G33" s="37"/>
      <c r="H33" s="37"/>
      <c r="I33" s="154">
        <v>0.20999999999999999</v>
      </c>
      <c r="J33" s="153">
        <f>ROUND(((SUM(BE121:BE174))*I33),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ROUND((SUM(BF121:BF174)),  2)</f>
        <v>0</v>
      </c>
      <c r="G34" s="37"/>
      <c r="H34" s="37"/>
      <c r="I34" s="154">
        <v>0.12</v>
      </c>
      <c r="J34" s="153">
        <f>ROUND(((SUM(BF121:BF174))*I34),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ROUND((SUM(BG121:BG174)),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ROUND((SUM(BH121:BH174)),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ROUND((SUM(BI121:BI174)),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Touškov – Čemínská ul. – rekonstrukce kanalizace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SO310 - Odvodnění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20. 10. 2025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171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172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174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525</v>
      </c>
      <c r="E100" s="187"/>
      <c r="F100" s="187"/>
      <c r="G100" s="187"/>
      <c r="H100" s="187"/>
      <c r="I100" s="187"/>
      <c r="J100" s="188">
        <f>J147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178</v>
      </c>
      <c r="E101" s="187"/>
      <c r="F101" s="187"/>
      <c r="G101" s="187"/>
      <c r="H101" s="187"/>
      <c r="I101" s="187"/>
      <c r="J101" s="188">
        <f>J173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Touškov – Čemínská ul. – rekonstrukce kanalizace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SO310 - Odvodnění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20. 10. 2025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109</v>
      </c>
      <c r="D120" s="193" t="s">
        <v>58</v>
      </c>
      <c r="E120" s="193" t="s">
        <v>54</v>
      </c>
      <c r="F120" s="193" t="s">
        <v>55</v>
      </c>
      <c r="G120" s="193" t="s">
        <v>110</v>
      </c>
      <c r="H120" s="193" t="s">
        <v>111</v>
      </c>
      <c r="I120" s="193" t="s">
        <v>112</v>
      </c>
      <c r="J120" s="193" t="s">
        <v>101</v>
      </c>
      <c r="K120" s="194" t="s">
        <v>113</v>
      </c>
      <c r="L120" s="195"/>
      <c r="M120" s="99" t="s">
        <v>1</v>
      </c>
      <c r="N120" s="100" t="s">
        <v>37</v>
      </c>
      <c r="O120" s="100" t="s">
        <v>114</v>
      </c>
      <c r="P120" s="100" t="s">
        <v>115</v>
      </c>
      <c r="Q120" s="100" t="s">
        <v>116</v>
      </c>
      <c r="R120" s="100" t="s">
        <v>117</v>
      </c>
      <c r="S120" s="100" t="s">
        <v>118</v>
      </c>
      <c r="T120" s="101" t="s">
        <v>119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120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11.879451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103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72</v>
      </c>
      <c r="E122" s="204" t="s">
        <v>179</v>
      </c>
      <c r="F122" s="204" t="s">
        <v>180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P123+P144+P147+P173</f>
        <v>0</v>
      </c>
      <c r="Q122" s="209"/>
      <c r="R122" s="210">
        <f>R123+R144+R147+R173</f>
        <v>11.879451</v>
      </c>
      <c r="S122" s="209"/>
      <c r="T122" s="211">
        <f>T123+T144+T147+T173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73</v>
      </c>
      <c r="AY122" s="212" t="s">
        <v>123</v>
      </c>
      <c r="BK122" s="214">
        <f>BK123+BK144+BK147+BK173</f>
        <v>0</v>
      </c>
    </row>
    <row r="123" s="12" customFormat="1" ht="22.8" customHeight="1">
      <c r="A123" s="12"/>
      <c r="B123" s="201"/>
      <c r="C123" s="202"/>
      <c r="D123" s="203" t="s">
        <v>72</v>
      </c>
      <c r="E123" s="215" t="s">
        <v>81</v>
      </c>
      <c r="F123" s="215" t="s">
        <v>181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SUM(P124:P143)</f>
        <v>0</v>
      </c>
      <c r="Q123" s="209"/>
      <c r="R123" s="210">
        <f>SUM(R124:R143)</f>
        <v>4.7126600000000005</v>
      </c>
      <c r="S123" s="209"/>
      <c r="T123" s="211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81</v>
      </c>
      <c r="AY123" s="212" t="s">
        <v>123</v>
      </c>
      <c r="BK123" s="214">
        <f>SUM(BK124:BK143)</f>
        <v>0</v>
      </c>
    </row>
    <row r="124" s="2" customFormat="1" ht="49.05" customHeight="1">
      <c r="A124" s="37"/>
      <c r="B124" s="38"/>
      <c r="C124" s="217" t="s">
        <v>81</v>
      </c>
      <c r="D124" s="217" t="s">
        <v>126</v>
      </c>
      <c r="E124" s="218" t="s">
        <v>568</v>
      </c>
      <c r="F124" s="219" t="s">
        <v>569</v>
      </c>
      <c r="G124" s="220" t="s">
        <v>205</v>
      </c>
      <c r="H124" s="221">
        <v>6.3250000000000002</v>
      </c>
      <c r="I124" s="222"/>
      <c r="J124" s="223">
        <f>ROUND(I124*H124,2)</f>
        <v>0</v>
      </c>
      <c r="K124" s="219" t="s">
        <v>134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135</v>
      </c>
      <c r="AT124" s="228" t="s">
        <v>126</v>
      </c>
      <c r="AU124" s="228" t="s">
        <v>83</v>
      </c>
      <c r="AY124" s="16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135</v>
      </c>
      <c r="BM124" s="228" t="s">
        <v>570</v>
      </c>
    </row>
    <row r="125" s="13" customFormat="1">
      <c r="A125" s="13"/>
      <c r="B125" s="230"/>
      <c r="C125" s="231"/>
      <c r="D125" s="232" t="s">
        <v>137</v>
      </c>
      <c r="E125" s="233" t="s">
        <v>1</v>
      </c>
      <c r="F125" s="234" t="s">
        <v>571</v>
      </c>
      <c r="G125" s="231"/>
      <c r="H125" s="235">
        <v>6.3250000000000002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137</v>
      </c>
      <c r="AU125" s="241" t="s">
        <v>83</v>
      </c>
      <c r="AV125" s="13" t="s">
        <v>83</v>
      </c>
      <c r="AW125" s="13" t="s">
        <v>30</v>
      </c>
      <c r="AX125" s="13" t="s">
        <v>81</v>
      </c>
      <c r="AY125" s="241" t="s">
        <v>123</v>
      </c>
    </row>
    <row r="126" s="2" customFormat="1" ht="37.8" customHeight="1">
      <c r="A126" s="37"/>
      <c r="B126" s="38"/>
      <c r="C126" s="217" t="s">
        <v>83</v>
      </c>
      <c r="D126" s="217" t="s">
        <v>126</v>
      </c>
      <c r="E126" s="218" t="s">
        <v>572</v>
      </c>
      <c r="F126" s="219" t="s">
        <v>573</v>
      </c>
      <c r="G126" s="220" t="s">
        <v>184</v>
      </c>
      <c r="H126" s="221">
        <v>11.5</v>
      </c>
      <c r="I126" s="222"/>
      <c r="J126" s="223">
        <f>ROUND(I126*H126,2)</f>
        <v>0</v>
      </c>
      <c r="K126" s="219" t="s">
        <v>134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0.00084000000000000003</v>
      </c>
      <c r="R126" s="226">
        <f>Q126*H126</f>
        <v>0.0096600000000000002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135</v>
      </c>
      <c r="AT126" s="228" t="s">
        <v>126</v>
      </c>
      <c r="AU126" s="228" t="s">
        <v>83</v>
      </c>
      <c r="AY126" s="16" t="s">
        <v>123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135</v>
      </c>
      <c r="BM126" s="228" t="s">
        <v>574</v>
      </c>
    </row>
    <row r="127" s="13" customFormat="1">
      <c r="A127" s="13"/>
      <c r="B127" s="230"/>
      <c r="C127" s="231"/>
      <c r="D127" s="232" t="s">
        <v>137</v>
      </c>
      <c r="E127" s="233" t="s">
        <v>1</v>
      </c>
      <c r="F127" s="234" t="s">
        <v>575</v>
      </c>
      <c r="G127" s="231"/>
      <c r="H127" s="235">
        <v>11.5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137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123</v>
      </c>
    </row>
    <row r="128" s="2" customFormat="1" ht="44.25" customHeight="1">
      <c r="A128" s="37"/>
      <c r="B128" s="38"/>
      <c r="C128" s="217" t="s">
        <v>140</v>
      </c>
      <c r="D128" s="217" t="s">
        <v>126</v>
      </c>
      <c r="E128" s="218" t="s">
        <v>576</v>
      </c>
      <c r="F128" s="219" t="s">
        <v>577</v>
      </c>
      <c r="G128" s="220" t="s">
        <v>184</v>
      </c>
      <c r="H128" s="221">
        <v>11.5</v>
      </c>
      <c r="I128" s="222"/>
      <c r="J128" s="223">
        <f>ROUND(I128*H128,2)</f>
        <v>0</v>
      </c>
      <c r="K128" s="219" t="s">
        <v>134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135</v>
      </c>
      <c r="AT128" s="228" t="s">
        <v>126</v>
      </c>
      <c r="AU128" s="228" t="s">
        <v>83</v>
      </c>
      <c r="AY128" s="16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135</v>
      </c>
      <c r="BM128" s="228" t="s">
        <v>578</v>
      </c>
    </row>
    <row r="129" s="13" customFormat="1">
      <c r="A129" s="13"/>
      <c r="B129" s="230"/>
      <c r="C129" s="231"/>
      <c r="D129" s="232" t="s">
        <v>137</v>
      </c>
      <c r="E129" s="233" t="s">
        <v>1</v>
      </c>
      <c r="F129" s="234" t="s">
        <v>575</v>
      </c>
      <c r="G129" s="231"/>
      <c r="H129" s="235">
        <v>11.5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137</v>
      </c>
      <c r="AU129" s="241" t="s">
        <v>83</v>
      </c>
      <c r="AV129" s="13" t="s">
        <v>83</v>
      </c>
      <c r="AW129" s="13" t="s">
        <v>30</v>
      </c>
      <c r="AX129" s="13" t="s">
        <v>81</v>
      </c>
      <c r="AY129" s="241" t="s">
        <v>123</v>
      </c>
    </row>
    <row r="130" s="2" customFormat="1" ht="62.7" customHeight="1">
      <c r="A130" s="37"/>
      <c r="B130" s="38"/>
      <c r="C130" s="217" t="s">
        <v>135</v>
      </c>
      <c r="D130" s="217" t="s">
        <v>126</v>
      </c>
      <c r="E130" s="218" t="s">
        <v>215</v>
      </c>
      <c r="F130" s="219" t="s">
        <v>216</v>
      </c>
      <c r="G130" s="220" t="s">
        <v>205</v>
      </c>
      <c r="H130" s="221">
        <v>8.1999999999999993</v>
      </c>
      <c r="I130" s="222"/>
      <c r="J130" s="223">
        <f>ROUND(I130*H130,2)</f>
        <v>0</v>
      </c>
      <c r="K130" s="219" t="s">
        <v>134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135</v>
      </c>
      <c r="AT130" s="228" t="s">
        <v>126</v>
      </c>
      <c r="AU130" s="228" t="s">
        <v>83</v>
      </c>
      <c r="AY130" s="16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135</v>
      </c>
      <c r="BM130" s="228" t="s">
        <v>217</v>
      </c>
    </row>
    <row r="131" s="13" customFormat="1">
      <c r="A131" s="13"/>
      <c r="B131" s="230"/>
      <c r="C131" s="231"/>
      <c r="D131" s="232" t="s">
        <v>137</v>
      </c>
      <c r="E131" s="233" t="s">
        <v>1</v>
      </c>
      <c r="F131" s="234" t="s">
        <v>579</v>
      </c>
      <c r="G131" s="231"/>
      <c r="H131" s="235">
        <v>8.1999999999999993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137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123</v>
      </c>
    </row>
    <row r="132" s="14" customFormat="1">
      <c r="A132" s="14"/>
      <c r="B132" s="242"/>
      <c r="C132" s="243"/>
      <c r="D132" s="232" t="s">
        <v>137</v>
      </c>
      <c r="E132" s="244" t="s">
        <v>1</v>
      </c>
      <c r="F132" s="245" t="s">
        <v>139</v>
      </c>
      <c r="G132" s="243"/>
      <c r="H132" s="246">
        <v>8.1999999999999993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137</v>
      </c>
      <c r="AU132" s="252" t="s">
        <v>83</v>
      </c>
      <c r="AV132" s="14" t="s">
        <v>135</v>
      </c>
      <c r="AW132" s="14" t="s">
        <v>30</v>
      </c>
      <c r="AX132" s="14" t="s">
        <v>81</v>
      </c>
      <c r="AY132" s="252" t="s">
        <v>123</v>
      </c>
    </row>
    <row r="133" s="2" customFormat="1" ht="66.75" customHeight="1">
      <c r="A133" s="37"/>
      <c r="B133" s="38"/>
      <c r="C133" s="217" t="s">
        <v>147</v>
      </c>
      <c r="D133" s="217" t="s">
        <v>126</v>
      </c>
      <c r="E133" s="218" t="s">
        <v>220</v>
      </c>
      <c r="F133" s="219" t="s">
        <v>221</v>
      </c>
      <c r="G133" s="220" t="s">
        <v>205</v>
      </c>
      <c r="H133" s="221">
        <v>41</v>
      </c>
      <c r="I133" s="222"/>
      <c r="J133" s="223">
        <f>ROUND(I133*H133,2)</f>
        <v>0</v>
      </c>
      <c r="K133" s="219" t="s">
        <v>134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135</v>
      </c>
      <c r="AT133" s="228" t="s">
        <v>126</v>
      </c>
      <c r="AU133" s="228" t="s">
        <v>83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135</v>
      </c>
      <c r="BM133" s="228" t="s">
        <v>222</v>
      </c>
    </row>
    <row r="134" s="13" customFormat="1">
      <c r="A134" s="13"/>
      <c r="B134" s="230"/>
      <c r="C134" s="231"/>
      <c r="D134" s="232" t="s">
        <v>137</v>
      </c>
      <c r="E134" s="233" t="s">
        <v>1</v>
      </c>
      <c r="F134" s="234" t="s">
        <v>580</v>
      </c>
      <c r="G134" s="231"/>
      <c r="H134" s="235">
        <v>41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137</v>
      </c>
      <c r="AU134" s="241" t="s">
        <v>83</v>
      </c>
      <c r="AV134" s="13" t="s">
        <v>83</v>
      </c>
      <c r="AW134" s="13" t="s">
        <v>30</v>
      </c>
      <c r="AX134" s="13" t="s">
        <v>81</v>
      </c>
      <c r="AY134" s="241" t="s">
        <v>123</v>
      </c>
    </row>
    <row r="135" s="2" customFormat="1" ht="37.8" customHeight="1">
      <c r="A135" s="37"/>
      <c r="B135" s="38"/>
      <c r="C135" s="217" t="s">
        <v>153</v>
      </c>
      <c r="D135" s="217" t="s">
        <v>126</v>
      </c>
      <c r="E135" s="218" t="s">
        <v>236</v>
      </c>
      <c r="F135" s="219" t="s">
        <v>237</v>
      </c>
      <c r="G135" s="220" t="s">
        <v>205</v>
      </c>
      <c r="H135" s="221">
        <v>8.1999999999999993</v>
      </c>
      <c r="I135" s="222"/>
      <c r="J135" s="223">
        <f>ROUND(I135*H135,2)</f>
        <v>0</v>
      </c>
      <c r="K135" s="219" t="s">
        <v>134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135</v>
      </c>
      <c r="AT135" s="228" t="s">
        <v>126</v>
      </c>
      <c r="AU135" s="228" t="s">
        <v>83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135</v>
      </c>
      <c r="BM135" s="228" t="s">
        <v>238</v>
      </c>
    </row>
    <row r="136" s="2" customFormat="1" ht="44.25" customHeight="1">
      <c r="A136" s="37"/>
      <c r="B136" s="38"/>
      <c r="C136" s="217" t="s">
        <v>156</v>
      </c>
      <c r="D136" s="217" t="s">
        <v>126</v>
      </c>
      <c r="E136" s="218" t="s">
        <v>240</v>
      </c>
      <c r="F136" s="219" t="s">
        <v>241</v>
      </c>
      <c r="G136" s="220" t="s">
        <v>233</v>
      </c>
      <c r="H136" s="221">
        <v>15.58</v>
      </c>
      <c r="I136" s="222"/>
      <c r="J136" s="223">
        <f>ROUND(I136*H136,2)</f>
        <v>0</v>
      </c>
      <c r="K136" s="219" t="s">
        <v>134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135</v>
      </c>
      <c r="AT136" s="228" t="s">
        <v>126</v>
      </c>
      <c r="AU136" s="228" t="s">
        <v>83</v>
      </c>
      <c r="AY136" s="16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135</v>
      </c>
      <c r="BM136" s="228" t="s">
        <v>242</v>
      </c>
    </row>
    <row r="137" s="13" customFormat="1">
      <c r="A137" s="13"/>
      <c r="B137" s="230"/>
      <c r="C137" s="231"/>
      <c r="D137" s="232" t="s">
        <v>137</v>
      </c>
      <c r="E137" s="233" t="s">
        <v>1</v>
      </c>
      <c r="F137" s="234" t="s">
        <v>581</v>
      </c>
      <c r="G137" s="231"/>
      <c r="H137" s="235">
        <v>15.58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137</v>
      </c>
      <c r="AU137" s="241" t="s">
        <v>83</v>
      </c>
      <c r="AV137" s="13" t="s">
        <v>83</v>
      </c>
      <c r="AW137" s="13" t="s">
        <v>30</v>
      </c>
      <c r="AX137" s="13" t="s">
        <v>81</v>
      </c>
      <c r="AY137" s="241" t="s">
        <v>123</v>
      </c>
    </row>
    <row r="138" s="2" customFormat="1" ht="44.25" customHeight="1">
      <c r="A138" s="37"/>
      <c r="B138" s="38"/>
      <c r="C138" s="217" t="s">
        <v>160</v>
      </c>
      <c r="D138" s="217" t="s">
        <v>126</v>
      </c>
      <c r="E138" s="218" t="s">
        <v>582</v>
      </c>
      <c r="F138" s="219" t="s">
        <v>583</v>
      </c>
      <c r="G138" s="220" t="s">
        <v>205</v>
      </c>
      <c r="H138" s="221">
        <v>3.2999999999999998</v>
      </c>
      <c r="I138" s="222"/>
      <c r="J138" s="223">
        <f>ROUND(I138*H138,2)</f>
        <v>0</v>
      </c>
      <c r="K138" s="219" t="s">
        <v>134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135</v>
      </c>
      <c r="AT138" s="228" t="s">
        <v>126</v>
      </c>
      <c r="AU138" s="228" t="s">
        <v>83</v>
      </c>
      <c r="AY138" s="16" t="s">
        <v>123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135</v>
      </c>
      <c r="BM138" s="228" t="s">
        <v>584</v>
      </c>
    </row>
    <row r="139" s="13" customFormat="1">
      <c r="A139" s="13"/>
      <c r="B139" s="230"/>
      <c r="C139" s="231"/>
      <c r="D139" s="232" t="s">
        <v>137</v>
      </c>
      <c r="E139" s="233" t="s">
        <v>1</v>
      </c>
      <c r="F139" s="234" t="s">
        <v>585</v>
      </c>
      <c r="G139" s="231"/>
      <c r="H139" s="235">
        <v>3.2999999999999998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137</v>
      </c>
      <c r="AU139" s="241" t="s">
        <v>83</v>
      </c>
      <c r="AV139" s="13" t="s">
        <v>83</v>
      </c>
      <c r="AW139" s="13" t="s">
        <v>30</v>
      </c>
      <c r="AX139" s="13" t="s">
        <v>81</v>
      </c>
      <c r="AY139" s="241" t="s">
        <v>123</v>
      </c>
    </row>
    <row r="140" s="2" customFormat="1" ht="66.75" customHeight="1">
      <c r="A140" s="37"/>
      <c r="B140" s="38"/>
      <c r="C140" s="217" t="s">
        <v>166</v>
      </c>
      <c r="D140" s="217" t="s">
        <v>126</v>
      </c>
      <c r="E140" s="218" t="s">
        <v>586</v>
      </c>
      <c r="F140" s="219" t="s">
        <v>587</v>
      </c>
      <c r="G140" s="220" t="s">
        <v>205</v>
      </c>
      <c r="H140" s="221">
        <v>2.4750000000000001</v>
      </c>
      <c r="I140" s="222"/>
      <c r="J140" s="223">
        <f>ROUND(I140*H140,2)</f>
        <v>0</v>
      </c>
      <c r="K140" s="219" t="s">
        <v>134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135</v>
      </c>
      <c r="AT140" s="228" t="s">
        <v>126</v>
      </c>
      <c r="AU140" s="228" t="s">
        <v>83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135</v>
      </c>
      <c r="BM140" s="228" t="s">
        <v>588</v>
      </c>
    </row>
    <row r="141" s="13" customFormat="1">
      <c r="A141" s="13"/>
      <c r="B141" s="230"/>
      <c r="C141" s="231"/>
      <c r="D141" s="232" t="s">
        <v>137</v>
      </c>
      <c r="E141" s="233" t="s">
        <v>1</v>
      </c>
      <c r="F141" s="234" t="s">
        <v>589</v>
      </c>
      <c r="G141" s="231"/>
      <c r="H141" s="235">
        <v>2.4750000000000001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137</v>
      </c>
      <c r="AU141" s="241" t="s">
        <v>83</v>
      </c>
      <c r="AV141" s="13" t="s">
        <v>83</v>
      </c>
      <c r="AW141" s="13" t="s">
        <v>30</v>
      </c>
      <c r="AX141" s="13" t="s">
        <v>81</v>
      </c>
      <c r="AY141" s="241" t="s">
        <v>123</v>
      </c>
    </row>
    <row r="142" s="2" customFormat="1" ht="16.5" customHeight="1">
      <c r="A142" s="37"/>
      <c r="B142" s="38"/>
      <c r="C142" s="256" t="s">
        <v>224</v>
      </c>
      <c r="D142" s="256" t="s">
        <v>230</v>
      </c>
      <c r="E142" s="257" t="s">
        <v>590</v>
      </c>
      <c r="F142" s="258" t="s">
        <v>591</v>
      </c>
      <c r="G142" s="259" t="s">
        <v>233</v>
      </c>
      <c r="H142" s="260">
        <v>4.7030000000000003</v>
      </c>
      <c r="I142" s="261"/>
      <c r="J142" s="262">
        <f>ROUND(I142*H142,2)</f>
        <v>0</v>
      </c>
      <c r="K142" s="258" t="s">
        <v>134</v>
      </c>
      <c r="L142" s="263"/>
      <c r="M142" s="264" t="s">
        <v>1</v>
      </c>
      <c r="N142" s="265" t="s">
        <v>38</v>
      </c>
      <c r="O142" s="90"/>
      <c r="P142" s="226">
        <f>O142*H142</f>
        <v>0</v>
      </c>
      <c r="Q142" s="226">
        <v>1</v>
      </c>
      <c r="R142" s="226">
        <f>Q142*H142</f>
        <v>4.7030000000000003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160</v>
      </c>
      <c r="AT142" s="228" t="s">
        <v>230</v>
      </c>
      <c r="AU142" s="228" t="s">
        <v>83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135</v>
      </c>
      <c r="BM142" s="228" t="s">
        <v>592</v>
      </c>
    </row>
    <row r="143" s="13" customFormat="1">
      <c r="A143" s="13"/>
      <c r="B143" s="230"/>
      <c r="C143" s="231"/>
      <c r="D143" s="232" t="s">
        <v>137</v>
      </c>
      <c r="E143" s="233" t="s">
        <v>1</v>
      </c>
      <c r="F143" s="234" t="s">
        <v>593</v>
      </c>
      <c r="G143" s="231"/>
      <c r="H143" s="235">
        <v>4.7030000000000003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137</v>
      </c>
      <c r="AU143" s="241" t="s">
        <v>83</v>
      </c>
      <c r="AV143" s="13" t="s">
        <v>83</v>
      </c>
      <c r="AW143" s="13" t="s">
        <v>30</v>
      </c>
      <c r="AX143" s="13" t="s">
        <v>81</v>
      </c>
      <c r="AY143" s="241" t="s">
        <v>123</v>
      </c>
    </row>
    <row r="144" s="12" customFormat="1" ht="22.8" customHeight="1">
      <c r="A144" s="12"/>
      <c r="B144" s="201"/>
      <c r="C144" s="202"/>
      <c r="D144" s="203" t="s">
        <v>72</v>
      </c>
      <c r="E144" s="215" t="s">
        <v>135</v>
      </c>
      <c r="F144" s="215" t="s">
        <v>265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SUM(P145:P146)</f>
        <v>0</v>
      </c>
      <c r="Q144" s="209"/>
      <c r="R144" s="210">
        <f>SUM(R145:R146)</f>
        <v>1.0399235000000002</v>
      </c>
      <c r="S144" s="209"/>
      <c r="T144" s="211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81</v>
      </c>
      <c r="AT144" s="213" t="s">
        <v>72</v>
      </c>
      <c r="AU144" s="213" t="s">
        <v>81</v>
      </c>
      <c r="AY144" s="212" t="s">
        <v>123</v>
      </c>
      <c r="BK144" s="214">
        <f>SUM(BK145:BK146)</f>
        <v>0</v>
      </c>
    </row>
    <row r="145" s="2" customFormat="1" ht="33" customHeight="1">
      <c r="A145" s="37"/>
      <c r="B145" s="38"/>
      <c r="C145" s="217" t="s">
        <v>229</v>
      </c>
      <c r="D145" s="217" t="s">
        <v>126</v>
      </c>
      <c r="E145" s="218" t="s">
        <v>594</v>
      </c>
      <c r="F145" s="219" t="s">
        <v>595</v>
      </c>
      <c r="G145" s="220" t="s">
        <v>205</v>
      </c>
      <c r="H145" s="221">
        <v>0.55000000000000004</v>
      </c>
      <c r="I145" s="222"/>
      <c r="J145" s="223">
        <f>ROUND(I145*H145,2)</f>
        <v>0</v>
      </c>
      <c r="K145" s="219" t="s">
        <v>134</v>
      </c>
      <c r="L145" s="43"/>
      <c r="M145" s="224" t="s">
        <v>1</v>
      </c>
      <c r="N145" s="225" t="s">
        <v>38</v>
      </c>
      <c r="O145" s="90"/>
      <c r="P145" s="226">
        <f>O145*H145</f>
        <v>0</v>
      </c>
      <c r="Q145" s="226">
        <v>1.8907700000000001</v>
      </c>
      <c r="R145" s="226">
        <f>Q145*H145</f>
        <v>1.0399235000000002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135</v>
      </c>
      <c r="AT145" s="228" t="s">
        <v>126</v>
      </c>
      <c r="AU145" s="228" t="s">
        <v>83</v>
      </c>
      <c r="AY145" s="16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135</v>
      </c>
      <c r="BM145" s="228" t="s">
        <v>596</v>
      </c>
    </row>
    <row r="146" s="13" customFormat="1">
      <c r="A146" s="13"/>
      <c r="B146" s="230"/>
      <c r="C146" s="231"/>
      <c r="D146" s="232" t="s">
        <v>137</v>
      </c>
      <c r="E146" s="233" t="s">
        <v>1</v>
      </c>
      <c r="F146" s="234" t="s">
        <v>597</v>
      </c>
      <c r="G146" s="231"/>
      <c r="H146" s="235">
        <v>0.55000000000000004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137</v>
      </c>
      <c r="AU146" s="241" t="s">
        <v>83</v>
      </c>
      <c r="AV146" s="13" t="s">
        <v>83</v>
      </c>
      <c r="AW146" s="13" t="s">
        <v>30</v>
      </c>
      <c r="AX146" s="13" t="s">
        <v>81</v>
      </c>
      <c r="AY146" s="241" t="s">
        <v>123</v>
      </c>
    </row>
    <row r="147" s="12" customFormat="1" ht="22.8" customHeight="1">
      <c r="A147" s="12"/>
      <c r="B147" s="201"/>
      <c r="C147" s="202"/>
      <c r="D147" s="203" t="s">
        <v>72</v>
      </c>
      <c r="E147" s="215" t="s">
        <v>160</v>
      </c>
      <c r="F147" s="215" t="s">
        <v>535</v>
      </c>
      <c r="G147" s="202"/>
      <c r="H147" s="202"/>
      <c r="I147" s="205"/>
      <c r="J147" s="216">
        <f>BK147</f>
        <v>0</v>
      </c>
      <c r="K147" s="202"/>
      <c r="L147" s="207"/>
      <c r="M147" s="208"/>
      <c r="N147" s="209"/>
      <c r="O147" s="209"/>
      <c r="P147" s="210">
        <f>SUM(P148:P172)</f>
        <v>0</v>
      </c>
      <c r="Q147" s="209"/>
      <c r="R147" s="210">
        <f>SUM(R148:R172)</f>
        <v>6.1268674999999986</v>
      </c>
      <c r="S147" s="209"/>
      <c r="T147" s="211">
        <f>SUM(T148:T172)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81</v>
      </c>
      <c r="AT147" s="213" t="s">
        <v>72</v>
      </c>
      <c r="AU147" s="213" t="s">
        <v>81</v>
      </c>
      <c r="AY147" s="212" t="s">
        <v>123</v>
      </c>
      <c r="BK147" s="214">
        <f>SUM(BK148:BK172)</f>
        <v>0</v>
      </c>
    </row>
    <row r="148" s="2" customFormat="1" ht="24.15" customHeight="1">
      <c r="A148" s="37"/>
      <c r="B148" s="38"/>
      <c r="C148" s="217" t="s">
        <v>8</v>
      </c>
      <c r="D148" s="217" t="s">
        <v>126</v>
      </c>
      <c r="E148" s="218" t="s">
        <v>598</v>
      </c>
      <c r="F148" s="219" t="s">
        <v>599</v>
      </c>
      <c r="G148" s="220" t="s">
        <v>192</v>
      </c>
      <c r="H148" s="221">
        <v>5</v>
      </c>
      <c r="I148" s="222"/>
      <c r="J148" s="223">
        <f>ROUND(I148*H148,2)</f>
        <v>0</v>
      </c>
      <c r="K148" s="219" t="s">
        <v>134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1.0000000000000001E-05</v>
      </c>
      <c r="R148" s="226">
        <f>Q148*H148</f>
        <v>5.0000000000000002E-05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135</v>
      </c>
      <c r="AT148" s="228" t="s">
        <v>126</v>
      </c>
      <c r="AU148" s="228" t="s">
        <v>83</v>
      </c>
      <c r="AY148" s="16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135</v>
      </c>
      <c r="BM148" s="228" t="s">
        <v>600</v>
      </c>
    </row>
    <row r="149" s="13" customFormat="1">
      <c r="A149" s="13"/>
      <c r="B149" s="230"/>
      <c r="C149" s="231"/>
      <c r="D149" s="232" t="s">
        <v>137</v>
      </c>
      <c r="E149" s="233" t="s">
        <v>1</v>
      </c>
      <c r="F149" s="234" t="s">
        <v>147</v>
      </c>
      <c r="G149" s="231"/>
      <c r="H149" s="235">
        <v>5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137</v>
      </c>
      <c r="AU149" s="241" t="s">
        <v>83</v>
      </c>
      <c r="AV149" s="13" t="s">
        <v>83</v>
      </c>
      <c r="AW149" s="13" t="s">
        <v>30</v>
      </c>
      <c r="AX149" s="13" t="s">
        <v>81</v>
      </c>
      <c r="AY149" s="241" t="s">
        <v>123</v>
      </c>
    </row>
    <row r="150" s="2" customFormat="1" ht="24.15" customHeight="1">
      <c r="A150" s="37"/>
      <c r="B150" s="38"/>
      <c r="C150" s="256" t="s">
        <v>239</v>
      </c>
      <c r="D150" s="256" t="s">
        <v>230</v>
      </c>
      <c r="E150" s="257" t="s">
        <v>601</v>
      </c>
      <c r="F150" s="258" t="s">
        <v>602</v>
      </c>
      <c r="G150" s="259" t="s">
        <v>306</v>
      </c>
      <c r="H150" s="260">
        <v>5.25</v>
      </c>
      <c r="I150" s="261"/>
      <c r="J150" s="262">
        <f>ROUND(I150*H150,2)</f>
        <v>0</v>
      </c>
      <c r="K150" s="258" t="s">
        <v>1</v>
      </c>
      <c r="L150" s="263"/>
      <c r="M150" s="264" t="s">
        <v>1</v>
      </c>
      <c r="N150" s="265" t="s">
        <v>38</v>
      </c>
      <c r="O150" s="90"/>
      <c r="P150" s="226">
        <f>O150*H150</f>
        <v>0</v>
      </c>
      <c r="Q150" s="226">
        <v>0.0026700000000000001</v>
      </c>
      <c r="R150" s="226">
        <f>Q150*H150</f>
        <v>0.0140175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160</v>
      </c>
      <c r="AT150" s="228" t="s">
        <v>230</v>
      </c>
      <c r="AU150" s="228" t="s">
        <v>83</v>
      </c>
      <c r="AY150" s="16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135</v>
      </c>
      <c r="BM150" s="228" t="s">
        <v>603</v>
      </c>
    </row>
    <row r="151" s="13" customFormat="1">
      <c r="A151" s="13"/>
      <c r="B151" s="230"/>
      <c r="C151" s="231"/>
      <c r="D151" s="232" t="s">
        <v>137</v>
      </c>
      <c r="E151" s="233" t="s">
        <v>1</v>
      </c>
      <c r="F151" s="234" t="s">
        <v>604</v>
      </c>
      <c r="G151" s="231"/>
      <c r="H151" s="235">
        <v>5.25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137</v>
      </c>
      <c r="AU151" s="241" t="s">
        <v>83</v>
      </c>
      <c r="AV151" s="13" t="s">
        <v>83</v>
      </c>
      <c r="AW151" s="13" t="s">
        <v>30</v>
      </c>
      <c r="AX151" s="13" t="s">
        <v>81</v>
      </c>
      <c r="AY151" s="241" t="s">
        <v>123</v>
      </c>
    </row>
    <row r="152" s="2" customFormat="1" ht="44.25" customHeight="1">
      <c r="A152" s="37"/>
      <c r="B152" s="38"/>
      <c r="C152" s="217" t="s">
        <v>244</v>
      </c>
      <c r="D152" s="217" t="s">
        <v>126</v>
      </c>
      <c r="E152" s="218" t="s">
        <v>605</v>
      </c>
      <c r="F152" s="219" t="s">
        <v>606</v>
      </c>
      <c r="G152" s="220" t="s">
        <v>306</v>
      </c>
      <c r="H152" s="221">
        <v>2</v>
      </c>
      <c r="I152" s="222"/>
      <c r="J152" s="223">
        <f>ROUND(I152*H152,2)</f>
        <v>0</v>
      </c>
      <c r="K152" s="219" t="s">
        <v>134</v>
      </c>
      <c r="L152" s="43"/>
      <c r="M152" s="224" t="s">
        <v>1</v>
      </c>
      <c r="N152" s="225" t="s">
        <v>38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135</v>
      </c>
      <c r="AT152" s="228" t="s">
        <v>126</v>
      </c>
      <c r="AU152" s="228" t="s">
        <v>83</v>
      </c>
      <c r="AY152" s="16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135</v>
      </c>
      <c r="BM152" s="228" t="s">
        <v>607</v>
      </c>
    </row>
    <row r="153" s="13" customFormat="1">
      <c r="A153" s="13"/>
      <c r="B153" s="230"/>
      <c r="C153" s="231"/>
      <c r="D153" s="232" t="s">
        <v>137</v>
      </c>
      <c r="E153" s="233" t="s">
        <v>1</v>
      </c>
      <c r="F153" s="234" t="s">
        <v>608</v>
      </c>
      <c r="G153" s="231"/>
      <c r="H153" s="235">
        <v>2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137</v>
      </c>
      <c r="AU153" s="241" t="s">
        <v>83</v>
      </c>
      <c r="AV153" s="13" t="s">
        <v>83</v>
      </c>
      <c r="AW153" s="13" t="s">
        <v>30</v>
      </c>
      <c r="AX153" s="13" t="s">
        <v>81</v>
      </c>
      <c r="AY153" s="241" t="s">
        <v>123</v>
      </c>
    </row>
    <row r="154" s="2" customFormat="1" ht="16.5" customHeight="1">
      <c r="A154" s="37"/>
      <c r="B154" s="38"/>
      <c r="C154" s="256" t="s">
        <v>251</v>
      </c>
      <c r="D154" s="256" t="s">
        <v>230</v>
      </c>
      <c r="E154" s="257" t="s">
        <v>609</v>
      </c>
      <c r="F154" s="258" t="s">
        <v>610</v>
      </c>
      <c r="G154" s="259" t="s">
        <v>306</v>
      </c>
      <c r="H154" s="260">
        <v>1</v>
      </c>
      <c r="I154" s="261"/>
      <c r="J154" s="262">
        <f>ROUND(I154*H154,2)</f>
        <v>0</v>
      </c>
      <c r="K154" s="258" t="s">
        <v>134</v>
      </c>
      <c r="L154" s="263"/>
      <c r="M154" s="264" t="s">
        <v>1</v>
      </c>
      <c r="N154" s="265" t="s">
        <v>38</v>
      </c>
      <c r="O154" s="90"/>
      <c r="P154" s="226">
        <f>O154*H154</f>
        <v>0</v>
      </c>
      <c r="Q154" s="226">
        <v>0.00064000000000000005</v>
      </c>
      <c r="R154" s="226">
        <f>Q154*H154</f>
        <v>0.00064000000000000005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160</v>
      </c>
      <c r="AT154" s="228" t="s">
        <v>230</v>
      </c>
      <c r="AU154" s="228" t="s">
        <v>83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135</v>
      </c>
      <c r="BM154" s="228" t="s">
        <v>611</v>
      </c>
    </row>
    <row r="155" s="2" customFormat="1" ht="16.5" customHeight="1">
      <c r="A155" s="37"/>
      <c r="B155" s="38"/>
      <c r="C155" s="256" t="s">
        <v>256</v>
      </c>
      <c r="D155" s="256" t="s">
        <v>230</v>
      </c>
      <c r="E155" s="257" t="s">
        <v>612</v>
      </c>
      <c r="F155" s="258" t="s">
        <v>613</v>
      </c>
      <c r="G155" s="259" t="s">
        <v>306</v>
      </c>
      <c r="H155" s="260">
        <v>1</v>
      </c>
      <c r="I155" s="261"/>
      <c r="J155" s="262">
        <f>ROUND(I155*H155,2)</f>
        <v>0</v>
      </c>
      <c r="K155" s="258" t="s">
        <v>134</v>
      </c>
      <c r="L155" s="263"/>
      <c r="M155" s="264" t="s">
        <v>1</v>
      </c>
      <c r="N155" s="265" t="s">
        <v>38</v>
      </c>
      <c r="O155" s="90"/>
      <c r="P155" s="226">
        <f>O155*H155</f>
        <v>0</v>
      </c>
      <c r="Q155" s="226">
        <v>0.00064999999999999997</v>
      </c>
      <c r="R155" s="226">
        <f>Q155*H155</f>
        <v>0.00064999999999999997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160</v>
      </c>
      <c r="AT155" s="228" t="s">
        <v>230</v>
      </c>
      <c r="AU155" s="228" t="s">
        <v>83</v>
      </c>
      <c r="AY155" s="16" t="s">
        <v>123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135</v>
      </c>
      <c r="BM155" s="228" t="s">
        <v>614</v>
      </c>
    </row>
    <row r="156" s="2" customFormat="1" ht="37.8" customHeight="1">
      <c r="A156" s="37"/>
      <c r="B156" s="38"/>
      <c r="C156" s="217" t="s">
        <v>260</v>
      </c>
      <c r="D156" s="217" t="s">
        <v>126</v>
      </c>
      <c r="E156" s="218" t="s">
        <v>615</v>
      </c>
      <c r="F156" s="219" t="s">
        <v>616</v>
      </c>
      <c r="G156" s="220" t="s">
        <v>306</v>
      </c>
      <c r="H156" s="221">
        <v>1</v>
      </c>
      <c r="I156" s="222"/>
      <c r="J156" s="223">
        <f>ROUND(I156*H156,2)</f>
        <v>0</v>
      </c>
      <c r="K156" s="219" t="s">
        <v>134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135</v>
      </c>
      <c r="AT156" s="228" t="s">
        <v>126</v>
      </c>
      <c r="AU156" s="228" t="s">
        <v>83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135</v>
      </c>
      <c r="BM156" s="228" t="s">
        <v>617</v>
      </c>
    </row>
    <row r="157" s="13" customFormat="1">
      <c r="A157" s="13"/>
      <c r="B157" s="230"/>
      <c r="C157" s="231"/>
      <c r="D157" s="232" t="s">
        <v>137</v>
      </c>
      <c r="E157" s="233" t="s">
        <v>1</v>
      </c>
      <c r="F157" s="234" t="s">
        <v>81</v>
      </c>
      <c r="G157" s="231"/>
      <c r="H157" s="235">
        <v>1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137</v>
      </c>
      <c r="AU157" s="241" t="s">
        <v>83</v>
      </c>
      <c r="AV157" s="13" t="s">
        <v>83</v>
      </c>
      <c r="AW157" s="13" t="s">
        <v>30</v>
      </c>
      <c r="AX157" s="13" t="s">
        <v>81</v>
      </c>
      <c r="AY157" s="241" t="s">
        <v>123</v>
      </c>
    </row>
    <row r="158" s="2" customFormat="1" ht="24.15" customHeight="1">
      <c r="A158" s="37"/>
      <c r="B158" s="38"/>
      <c r="C158" s="256" t="s">
        <v>266</v>
      </c>
      <c r="D158" s="256" t="s">
        <v>230</v>
      </c>
      <c r="E158" s="257" t="s">
        <v>618</v>
      </c>
      <c r="F158" s="258" t="s">
        <v>619</v>
      </c>
      <c r="G158" s="259" t="s">
        <v>306</v>
      </c>
      <c r="H158" s="260">
        <v>1</v>
      </c>
      <c r="I158" s="261"/>
      <c r="J158" s="262">
        <f>ROUND(I158*H158,2)</f>
        <v>0</v>
      </c>
      <c r="K158" s="258" t="s">
        <v>134</v>
      </c>
      <c r="L158" s="263"/>
      <c r="M158" s="264" t="s">
        <v>1</v>
      </c>
      <c r="N158" s="265" t="s">
        <v>38</v>
      </c>
      <c r="O158" s="90"/>
      <c r="P158" s="226">
        <f>O158*H158</f>
        <v>0</v>
      </c>
      <c r="Q158" s="226">
        <v>0.00123</v>
      </c>
      <c r="R158" s="226">
        <f>Q158*H158</f>
        <v>0.00123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160</v>
      </c>
      <c r="AT158" s="228" t="s">
        <v>230</v>
      </c>
      <c r="AU158" s="228" t="s">
        <v>83</v>
      </c>
      <c r="AY158" s="16" t="s">
        <v>123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135</v>
      </c>
      <c r="BM158" s="228" t="s">
        <v>620</v>
      </c>
    </row>
    <row r="159" s="2" customFormat="1" ht="16.5" customHeight="1">
      <c r="A159" s="37"/>
      <c r="B159" s="38"/>
      <c r="C159" s="217" t="s">
        <v>272</v>
      </c>
      <c r="D159" s="217" t="s">
        <v>126</v>
      </c>
      <c r="E159" s="218" t="s">
        <v>621</v>
      </c>
      <c r="F159" s="219" t="s">
        <v>622</v>
      </c>
      <c r="G159" s="220" t="s">
        <v>306</v>
      </c>
      <c r="H159" s="221">
        <v>1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135</v>
      </c>
      <c r="AT159" s="228" t="s">
        <v>126</v>
      </c>
      <c r="AU159" s="228" t="s">
        <v>83</v>
      </c>
      <c r="AY159" s="16" t="s">
        <v>123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135</v>
      </c>
      <c r="BM159" s="228" t="s">
        <v>623</v>
      </c>
    </row>
    <row r="160" s="13" customFormat="1">
      <c r="A160" s="13"/>
      <c r="B160" s="230"/>
      <c r="C160" s="231"/>
      <c r="D160" s="232" t="s">
        <v>137</v>
      </c>
      <c r="E160" s="233" t="s">
        <v>1</v>
      </c>
      <c r="F160" s="234" t="s">
        <v>81</v>
      </c>
      <c r="G160" s="231"/>
      <c r="H160" s="235">
        <v>1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137</v>
      </c>
      <c r="AU160" s="241" t="s">
        <v>83</v>
      </c>
      <c r="AV160" s="13" t="s">
        <v>83</v>
      </c>
      <c r="AW160" s="13" t="s">
        <v>30</v>
      </c>
      <c r="AX160" s="13" t="s">
        <v>81</v>
      </c>
      <c r="AY160" s="241" t="s">
        <v>123</v>
      </c>
    </row>
    <row r="161" s="2" customFormat="1" ht="24.15" customHeight="1">
      <c r="A161" s="37"/>
      <c r="B161" s="38"/>
      <c r="C161" s="217" t="s">
        <v>277</v>
      </c>
      <c r="D161" s="217" t="s">
        <v>126</v>
      </c>
      <c r="E161" s="218" t="s">
        <v>624</v>
      </c>
      <c r="F161" s="219" t="s">
        <v>625</v>
      </c>
      <c r="G161" s="220" t="s">
        <v>306</v>
      </c>
      <c r="H161" s="221">
        <v>7</v>
      </c>
      <c r="I161" s="222"/>
      <c r="J161" s="223">
        <f>ROUND(I161*H161,2)</f>
        <v>0</v>
      </c>
      <c r="K161" s="219" t="s">
        <v>134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0.34089999999999998</v>
      </c>
      <c r="R161" s="226">
        <f>Q161*H161</f>
        <v>2.3862999999999999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135</v>
      </c>
      <c r="AT161" s="228" t="s">
        <v>126</v>
      </c>
      <c r="AU161" s="228" t="s">
        <v>83</v>
      </c>
      <c r="AY161" s="16" t="s">
        <v>123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135</v>
      </c>
      <c r="BM161" s="228" t="s">
        <v>626</v>
      </c>
    </row>
    <row r="162" s="13" customFormat="1">
      <c r="A162" s="13"/>
      <c r="B162" s="230"/>
      <c r="C162" s="231"/>
      <c r="D162" s="232" t="s">
        <v>137</v>
      </c>
      <c r="E162" s="233" t="s">
        <v>1</v>
      </c>
      <c r="F162" s="234" t="s">
        <v>156</v>
      </c>
      <c r="G162" s="231"/>
      <c r="H162" s="235">
        <v>7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137</v>
      </c>
      <c r="AU162" s="241" t="s">
        <v>83</v>
      </c>
      <c r="AV162" s="13" t="s">
        <v>83</v>
      </c>
      <c r="AW162" s="13" t="s">
        <v>30</v>
      </c>
      <c r="AX162" s="13" t="s">
        <v>81</v>
      </c>
      <c r="AY162" s="241" t="s">
        <v>123</v>
      </c>
    </row>
    <row r="163" s="2" customFormat="1" ht="24.15" customHeight="1">
      <c r="A163" s="37"/>
      <c r="B163" s="38"/>
      <c r="C163" s="256" t="s">
        <v>7</v>
      </c>
      <c r="D163" s="256" t="s">
        <v>230</v>
      </c>
      <c r="E163" s="257" t="s">
        <v>627</v>
      </c>
      <c r="F163" s="258" t="s">
        <v>628</v>
      </c>
      <c r="G163" s="259" t="s">
        <v>306</v>
      </c>
      <c r="H163" s="260">
        <v>7</v>
      </c>
      <c r="I163" s="261"/>
      <c r="J163" s="262">
        <f>ROUND(I163*H163,2)</f>
        <v>0</v>
      </c>
      <c r="K163" s="258" t="s">
        <v>134</v>
      </c>
      <c r="L163" s="263"/>
      <c r="M163" s="264" t="s">
        <v>1</v>
      </c>
      <c r="N163" s="265" t="s">
        <v>38</v>
      </c>
      <c r="O163" s="90"/>
      <c r="P163" s="226">
        <f>O163*H163</f>
        <v>0</v>
      </c>
      <c r="Q163" s="226">
        <v>0.071999999999999995</v>
      </c>
      <c r="R163" s="226">
        <f>Q163*H163</f>
        <v>0.504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160</v>
      </c>
      <c r="AT163" s="228" t="s">
        <v>230</v>
      </c>
      <c r="AU163" s="228" t="s">
        <v>83</v>
      </c>
      <c r="AY163" s="16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135</v>
      </c>
      <c r="BM163" s="228" t="s">
        <v>629</v>
      </c>
    </row>
    <row r="164" s="2" customFormat="1" ht="24.15" customHeight="1">
      <c r="A164" s="37"/>
      <c r="B164" s="38"/>
      <c r="C164" s="256" t="s">
        <v>285</v>
      </c>
      <c r="D164" s="256" t="s">
        <v>230</v>
      </c>
      <c r="E164" s="257" t="s">
        <v>630</v>
      </c>
      <c r="F164" s="258" t="s">
        <v>631</v>
      </c>
      <c r="G164" s="259" t="s">
        <v>306</v>
      </c>
      <c r="H164" s="260">
        <v>7</v>
      </c>
      <c r="I164" s="261"/>
      <c r="J164" s="262">
        <f>ROUND(I164*H164,2)</f>
        <v>0</v>
      </c>
      <c r="K164" s="258" t="s">
        <v>134</v>
      </c>
      <c r="L164" s="263"/>
      <c r="M164" s="264" t="s">
        <v>1</v>
      </c>
      <c r="N164" s="265" t="s">
        <v>38</v>
      </c>
      <c r="O164" s="90"/>
      <c r="P164" s="226">
        <f>O164*H164</f>
        <v>0</v>
      </c>
      <c r="Q164" s="226">
        <v>0.080000000000000002</v>
      </c>
      <c r="R164" s="226">
        <f>Q164*H164</f>
        <v>0.56000000000000005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160</v>
      </c>
      <c r="AT164" s="228" t="s">
        <v>230</v>
      </c>
      <c r="AU164" s="228" t="s">
        <v>83</v>
      </c>
      <c r="AY164" s="16" t="s">
        <v>123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135</v>
      </c>
      <c r="BM164" s="228" t="s">
        <v>632</v>
      </c>
    </row>
    <row r="165" s="2" customFormat="1" ht="21.75" customHeight="1">
      <c r="A165" s="37"/>
      <c r="B165" s="38"/>
      <c r="C165" s="256" t="s">
        <v>290</v>
      </c>
      <c r="D165" s="256" t="s">
        <v>230</v>
      </c>
      <c r="E165" s="257" t="s">
        <v>633</v>
      </c>
      <c r="F165" s="258" t="s">
        <v>634</v>
      </c>
      <c r="G165" s="259" t="s">
        <v>306</v>
      </c>
      <c r="H165" s="260">
        <v>7</v>
      </c>
      <c r="I165" s="261"/>
      <c r="J165" s="262">
        <f>ROUND(I165*H165,2)</f>
        <v>0</v>
      </c>
      <c r="K165" s="258" t="s">
        <v>134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0.040000000000000001</v>
      </c>
      <c r="R165" s="226">
        <f>Q165*H165</f>
        <v>0.28000000000000003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160</v>
      </c>
      <c r="AT165" s="228" t="s">
        <v>230</v>
      </c>
      <c r="AU165" s="228" t="s">
        <v>83</v>
      </c>
      <c r="AY165" s="16" t="s">
        <v>123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135</v>
      </c>
      <c r="BM165" s="228" t="s">
        <v>635</v>
      </c>
    </row>
    <row r="166" s="2" customFormat="1" ht="24.15" customHeight="1">
      <c r="A166" s="37"/>
      <c r="B166" s="38"/>
      <c r="C166" s="256" t="s">
        <v>294</v>
      </c>
      <c r="D166" s="256" t="s">
        <v>230</v>
      </c>
      <c r="E166" s="257" t="s">
        <v>636</v>
      </c>
      <c r="F166" s="258" t="s">
        <v>637</v>
      </c>
      <c r="G166" s="259" t="s">
        <v>306</v>
      </c>
      <c r="H166" s="260">
        <v>7</v>
      </c>
      <c r="I166" s="261"/>
      <c r="J166" s="262">
        <f>ROUND(I166*H166,2)</f>
        <v>0</v>
      </c>
      <c r="K166" s="258" t="s">
        <v>134</v>
      </c>
      <c r="L166" s="263"/>
      <c r="M166" s="264" t="s">
        <v>1</v>
      </c>
      <c r="N166" s="265" t="s">
        <v>38</v>
      </c>
      <c r="O166" s="90"/>
      <c r="P166" s="226">
        <f>O166*H166</f>
        <v>0</v>
      </c>
      <c r="Q166" s="226">
        <v>0.040000000000000001</v>
      </c>
      <c r="R166" s="226">
        <f>Q166*H166</f>
        <v>0.28000000000000003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160</v>
      </c>
      <c r="AT166" s="228" t="s">
        <v>230</v>
      </c>
      <c r="AU166" s="228" t="s">
        <v>83</v>
      </c>
      <c r="AY166" s="16" t="s">
        <v>123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135</v>
      </c>
      <c r="BM166" s="228" t="s">
        <v>638</v>
      </c>
    </row>
    <row r="167" s="2" customFormat="1" ht="24.15" customHeight="1">
      <c r="A167" s="37"/>
      <c r="B167" s="38"/>
      <c r="C167" s="256" t="s">
        <v>298</v>
      </c>
      <c r="D167" s="256" t="s">
        <v>230</v>
      </c>
      <c r="E167" s="257" t="s">
        <v>639</v>
      </c>
      <c r="F167" s="258" t="s">
        <v>640</v>
      </c>
      <c r="G167" s="259" t="s">
        <v>306</v>
      </c>
      <c r="H167" s="260">
        <v>7</v>
      </c>
      <c r="I167" s="261"/>
      <c r="J167" s="262">
        <f>ROUND(I167*H167,2)</f>
        <v>0</v>
      </c>
      <c r="K167" s="258" t="s">
        <v>134</v>
      </c>
      <c r="L167" s="263"/>
      <c r="M167" s="264" t="s">
        <v>1</v>
      </c>
      <c r="N167" s="265" t="s">
        <v>38</v>
      </c>
      <c r="O167" s="90"/>
      <c r="P167" s="226">
        <f>O167*H167</f>
        <v>0</v>
      </c>
      <c r="Q167" s="226">
        <v>0.027</v>
      </c>
      <c r="R167" s="226">
        <f>Q167*H167</f>
        <v>0.189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160</v>
      </c>
      <c r="AT167" s="228" t="s">
        <v>230</v>
      </c>
      <c r="AU167" s="228" t="s">
        <v>83</v>
      </c>
      <c r="AY167" s="16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135</v>
      </c>
      <c r="BM167" s="228" t="s">
        <v>641</v>
      </c>
    </row>
    <row r="168" s="2" customFormat="1" ht="24.15" customHeight="1">
      <c r="A168" s="37"/>
      <c r="B168" s="38"/>
      <c r="C168" s="256" t="s">
        <v>303</v>
      </c>
      <c r="D168" s="256" t="s">
        <v>230</v>
      </c>
      <c r="E168" s="257" t="s">
        <v>642</v>
      </c>
      <c r="F168" s="258" t="s">
        <v>643</v>
      </c>
      <c r="G168" s="259" t="s">
        <v>306</v>
      </c>
      <c r="H168" s="260">
        <v>7</v>
      </c>
      <c r="I168" s="261"/>
      <c r="J168" s="262">
        <f>ROUND(I168*H168,2)</f>
        <v>0</v>
      </c>
      <c r="K168" s="258" t="s">
        <v>134</v>
      </c>
      <c r="L168" s="263"/>
      <c r="M168" s="264" t="s">
        <v>1</v>
      </c>
      <c r="N168" s="265" t="s">
        <v>38</v>
      </c>
      <c r="O168" s="90"/>
      <c r="P168" s="226">
        <f>O168*H168</f>
        <v>0</v>
      </c>
      <c r="Q168" s="226">
        <v>0.0040000000000000001</v>
      </c>
      <c r="R168" s="226">
        <f>Q168*H168</f>
        <v>0.028000000000000001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160</v>
      </c>
      <c r="AT168" s="228" t="s">
        <v>230</v>
      </c>
      <c r="AU168" s="228" t="s">
        <v>83</v>
      </c>
      <c r="AY168" s="16" t="s">
        <v>123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135</v>
      </c>
      <c r="BM168" s="228" t="s">
        <v>644</v>
      </c>
    </row>
    <row r="169" s="2" customFormat="1" ht="24.15" customHeight="1">
      <c r="A169" s="37"/>
      <c r="B169" s="38"/>
      <c r="C169" s="217" t="s">
        <v>310</v>
      </c>
      <c r="D169" s="217" t="s">
        <v>126</v>
      </c>
      <c r="E169" s="218" t="s">
        <v>645</v>
      </c>
      <c r="F169" s="219" t="s">
        <v>646</v>
      </c>
      <c r="G169" s="220" t="s">
        <v>306</v>
      </c>
      <c r="H169" s="221">
        <v>7</v>
      </c>
      <c r="I169" s="222"/>
      <c r="J169" s="223">
        <f>ROUND(I169*H169,2)</f>
        <v>0</v>
      </c>
      <c r="K169" s="219" t="s">
        <v>134</v>
      </c>
      <c r="L169" s="43"/>
      <c r="M169" s="224" t="s">
        <v>1</v>
      </c>
      <c r="N169" s="225" t="s">
        <v>38</v>
      </c>
      <c r="O169" s="90"/>
      <c r="P169" s="226">
        <f>O169*H169</f>
        <v>0</v>
      </c>
      <c r="Q169" s="226">
        <v>0.21734000000000001</v>
      </c>
      <c r="R169" s="226">
        <f>Q169*H169</f>
        <v>1.52138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135</v>
      </c>
      <c r="AT169" s="228" t="s">
        <v>126</v>
      </c>
      <c r="AU169" s="228" t="s">
        <v>83</v>
      </c>
      <c r="AY169" s="16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135</v>
      </c>
      <c r="BM169" s="228" t="s">
        <v>647</v>
      </c>
    </row>
    <row r="170" s="2" customFormat="1" ht="16.5" customHeight="1">
      <c r="A170" s="37"/>
      <c r="B170" s="38"/>
      <c r="C170" s="256" t="s">
        <v>314</v>
      </c>
      <c r="D170" s="256" t="s">
        <v>230</v>
      </c>
      <c r="E170" s="257" t="s">
        <v>648</v>
      </c>
      <c r="F170" s="258" t="s">
        <v>649</v>
      </c>
      <c r="G170" s="259" t="s">
        <v>306</v>
      </c>
      <c r="H170" s="260">
        <v>6</v>
      </c>
      <c r="I170" s="261"/>
      <c r="J170" s="262">
        <f>ROUND(I170*H170,2)</f>
        <v>0</v>
      </c>
      <c r="K170" s="258" t="s">
        <v>134</v>
      </c>
      <c r="L170" s="263"/>
      <c r="M170" s="264" t="s">
        <v>1</v>
      </c>
      <c r="N170" s="265" t="s">
        <v>38</v>
      </c>
      <c r="O170" s="90"/>
      <c r="P170" s="226">
        <f>O170*H170</f>
        <v>0</v>
      </c>
      <c r="Q170" s="226">
        <v>0.050599999999999999</v>
      </c>
      <c r="R170" s="226">
        <f>Q170*H170</f>
        <v>0.30359999999999998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160</v>
      </c>
      <c r="AT170" s="228" t="s">
        <v>230</v>
      </c>
      <c r="AU170" s="228" t="s">
        <v>83</v>
      </c>
      <c r="AY170" s="16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135</v>
      </c>
      <c r="BM170" s="228" t="s">
        <v>650</v>
      </c>
    </row>
    <row r="171" s="2" customFormat="1" ht="16.5" customHeight="1">
      <c r="A171" s="37"/>
      <c r="B171" s="38"/>
      <c r="C171" s="256" t="s">
        <v>318</v>
      </c>
      <c r="D171" s="256" t="s">
        <v>230</v>
      </c>
      <c r="E171" s="257" t="s">
        <v>651</v>
      </c>
      <c r="F171" s="258" t="s">
        <v>652</v>
      </c>
      <c r="G171" s="259" t="s">
        <v>306</v>
      </c>
      <c r="H171" s="260">
        <v>1</v>
      </c>
      <c r="I171" s="261"/>
      <c r="J171" s="262">
        <f>ROUND(I171*H171,2)</f>
        <v>0</v>
      </c>
      <c r="K171" s="258" t="s">
        <v>1</v>
      </c>
      <c r="L171" s="263"/>
      <c r="M171" s="264" t="s">
        <v>1</v>
      </c>
      <c r="N171" s="265" t="s">
        <v>38</v>
      </c>
      <c r="O171" s="90"/>
      <c r="P171" s="226">
        <f>O171*H171</f>
        <v>0</v>
      </c>
      <c r="Q171" s="226">
        <v>0.058000000000000003</v>
      </c>
      <c r="R171" s="226">
        <f>Q171*H171</f>
        <v>0.058000000000000003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160</v>
      </c>
      <c r="AT171" s="228" t="s">
        <v>230</v>
      </c>
      <c r="AU171" s="228" t="s">
        <v>83</v>
      </c>
      <c r="AY171" s="16" t="s">
        <v>123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135</v>
      </c>
      <c r="BM171" s="228" t="s">
        <v>653</v>
      </c>
    </row>
    <row r="172" s="2" customFormat="1" ht="16.5" customHeight="1">
      <c r="A172" s="37"/>
      <c r="B172" s="38"/>
      <c r="C172" s="217" t="s">
        <v>322</v>
      </c>
      <c r="D172" s="217" t="s">
        <v>126</v>
      </c>
      <c r="E172" s="218" t="s">
        <v>654</v>
      </c>
      <c r="F172" s="219" t="s">
        <v>655</v>
      </c>
      <c r="G172" s="220" t="s">
        <v>306</v>
      </c>
      <c r="H172" s="221">
        <v>7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38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135</v>
      </c>
      <c r="AT172" s="228" t="s">
        <v>126</v>
      </c>
      <c r="AU172" s="228" t="s">
        <v>83</v>
      </c>
      <c r="AY172" s="16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135</v>
      </c>
      <c r="BM172" s="228" t="s">
        <v>656</v>
      </c>
    </row>
    <row r="173" s="12" customFormat="1" ht="22.8" customHeight="1">
      <c r="A173" s="12"/>
      <c r="B173" s="201"/>
      <c r="C173" s="202"/>
      <c r="D173" s="203" t="s">
        <v>72</v>
      </c>
      <c r="E173" s="215" t="s">
        <v>418</v>
      </c>
      <c r="F173" s="215" t="s">
        <v>419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P174</f>
        <v>0</v>
      </c>
      <c r="Q173" s="209"/>
      <c r="R173" s="210">
        <f>R174</f>
        <v>0</v>
      </c>
      <c r="S173" s="209"/>
      <c r="T173" s="21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81</v>
      </c>
      <c r="AT173" s="213" t="s">
        <v>72</v>
      </c>
      <c r="AU173" s="213" t="s">
        <v>81</v>
      </c>
      <c r="AY173" s="212" t="s">
        <v>123</v>
      </c>
      <c r="BK173" s="214">
        <f>BK174</f>
        <v>0</v>
      </c>
    </row>
    <row r="174" s="2" customFormat="1" ht="49.05" customHeight="1">
      <c r="A174" s="37"/>
      <c r="B174" s="38"/>
      <c r="C174" s="217" t="s">
        <v>326</v>
      </c>
      <c r="D174" s="217" t="s">
        <v>126</v>
      </c>
      <c r="E174" s="218" t="s">
        <v>657</v>
      </c>
      <c r="F174" s="219" t="s">
        <v>658</v>
      </c>
      <c r="G174" s="220" t="s">
        <v>233</v>
      </c>
      <c r="H174" s="221">
        <v>11.879</v>
      </c>
      <c r="I174" s="222"/>
      <c r="J174" s="223">
        <f>ROUND(I174*H174,2)</f>
        <v>0</v>
      </c>
      <c r="K174" s="219" t="s">
        <v>134</v>
      </c>
      <c r="L174" s="43"/>
      <c r="M174" s="266" t="s">
        <v>1</v>
      </c>
      <c r="N174" s="267" t="s">
        <v>38</v>
      </c>
      <c r="O174" s="268"/>
      <c r="P174" s="269">
        <f>O174*H174</f>
        <v>0</v>
      </c>
      <c r="Q174" s="269">
        <v>0</v>
      </c>
      <c r="R174" s="269">
        <f>Q174*H174</f>
        <v>0</v>
      </c>
      <c r="S174" s="269">
        <v>0</v>
      </c>
      <c r="T174" s="27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135</v>
      </c>
      <c r="AT174" s="228" t="s">
        <v>126</v>
      </c>
      <c r="AU174" s="228" t="s">
        <v>83</v>
      </c>
      <c r="AY174" s="16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135</v>
      </c>
      <c r="BM174" s="228" t="s">
        <v>659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oqiueY2vT0UY/yF7FbH4pXo0SygoyM/vJGxRpKl0NzDfLprYcgVDRfG+LZq4RzKCoUdXvhJkB+YQJgkGoqWFVg==" hashValue="9thyOwhnFLKgKq5RizUXviyMGhcZnCYucsdapNr1LNKR0rCygusolkZLR0ZId/5HFIWXIRC8k8u6V+8hrHJr8w==" algorithmName="SHA-512" password="CC35"/>
  <autoFilter ref="C120:K1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Panekac J</dc:creator>
  <cp:lastModifiedBy>Panekac J</cp:lastModifiedBy>
  <dcterms:created xsi:type="dcterms:W3CDTF">2025-12-01T23:00:55Z</dcterms:created>
  <dcterms:modified xsi:type="dcterms:W3CDTF">2025-12-01T23:01:01Z</dcterms:modified>
</cp:coreProperties>
</file>